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<sst xmlns="http://schemas.openxmlformats.org/spreadsheetml/2006/main" count="556" uniqueCount="504">
  <si>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</si>
  <si>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</si>
  <si>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</si>
  <si>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</si>
  <si>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</si>
  <si>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</si>
  <si>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</si>
  <si>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</si>
  <si>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</si>
  <si>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</si>
  <si>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</si>
  <si>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</si>
  <si>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</si>
  <si>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</si>
  <si>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</si>
  <si>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</si>
  <si>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</si>
  <si>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</si>
  <si>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</si>
  <si>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</si>
  <si>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</si>
  <si>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</si>
  <si>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</si>
  <si>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</si>
  <si>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</si>
  <si>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</si>
  <si>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</si>
  <si>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</si>
  <si>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</si>
  <si>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</si>
  <si>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</si>
  <si>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</si>
  <si>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</si>
  <si>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</si>
  <si>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</si>
  <si>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</si>
  <si>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</si>
  <si>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</si>
  <si>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</si>
  <si>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</si>
  <si>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</si>
  <si>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</si>
  <si>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</si>
  <si>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</si>
  <si>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</si>
  <si>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</si>
  <si>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</si>
  <si>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</si>
  <si>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</si>
  <si>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</si>
  <si>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</si>
  <si>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</si>
  <si>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</si>
  <si>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</si>
  <si>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</si>
  <si>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</si>
  <si>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</si>
  <si>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</si>
  <si>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</si>
  <si>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</si>
  <si>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</si>
  <si>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</si>
  <si>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</si>
  <si>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</si>
  <si>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</si>
  <si>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</si>
  <si>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</si>
  <si>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</si>
  <si>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</si>
  <si>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</si>
  <si>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</si>
  <si>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</si>
  <si>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</si>
  <si>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</si>
  <si>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</si>
  <si>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</si>
  <si>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</si>
  <si>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</si>
  <si>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</si>
  <si>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</si>
  <si>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</si>
  <si>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</si>
  <si>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</si>
  <si>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</si>
  <si>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</si>
  <si>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</si>
  <si>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</si>
  <si>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</si>
  <si>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</si>
  <si>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</si>
  <si>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</si>
  <si>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</si>
  <si>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</si>
  <si>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</si>
  <si>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</si>
  <si>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</si>
  <si>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</si>
  <si>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</si>
  <si>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</si>
  <si>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</si>
  <si>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</si>
  <si>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</si>
  <si>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</si>
  <si>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</si>
  <si>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</si>
  <si>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</si>
  <si>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</si>
  <si>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</si>
  <si>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</si>
  <si>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</si>
  <si>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</si>
  <si>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</si>
  <si>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</si>
  <si>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</si>
  <si>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</si>
  <si>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</si>
  <si>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</si>
  <si>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</si>
  <si>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</si>
  <si>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</si>
  <si>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</si>
  <si>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</si>
  <si>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</si>
  <si>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</si>
  <si>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</si>
  <si>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</si>
  <si>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</si>
  <si>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</si>
  <si>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</si>
  <si>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</si>
  <si>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</si>
  <si>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</si>
  <si>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</si>
  <si>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</si>
  <si>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</si>
  <si>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</si>
  <si>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</si>
  <si>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</si>
  <si>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</si>
  <si>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</si>
  <si>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</si>
  <si>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</si>
  <si>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</si>
  <si>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</si>
  <si>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</si>
  <si>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</si>
  <si>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</si>
  <si>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</si>
  <si>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</si>
  <si>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</si>
  <si>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</si>
  <si>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</si>
  <si>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</si>
  <si>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</si>
  <si>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</si>
  <si>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</si>
  <si>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</si>
  <si>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</si>
  <si>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</si>
  <si>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</si>
  <si>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</si>
  <si>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</si>
  <si>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</si>
  <si>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</si>
  <si>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</si>
  <si>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</si>
  <si>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</si>
  <si>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</si>
  <si>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</si>
  <si>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</si>
  <si>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</si>
  <si>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</si>
  <si>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</si>
  <si>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</si>
  <si>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</si>
  <si>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</si>
  <si>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</si>
  <si>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</si>
  <si>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</si>
  <si>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</si>
  <si>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</si>
  <si>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</si>
  <si>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</si>
  <si>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</si>
  <si>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</si>
  <si>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</si>
  <si>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</si>
  <si>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</si>
  <si>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</si>
  <si>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</si>
  <si>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</si>
  <si>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</si>
  <si>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</si>
  <si>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</si>
  <si>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</si>
  <si>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</si>
  <si>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</si>
  <si>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</si>
  <si>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</si>
  <si>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</si>
  <si>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</si>
  <si>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</si>
  <si>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</si>
  <si>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</si>
  <si>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</si>
  <si>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</si>
  <si>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</si>
  <si>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</si>
  <si>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</si>
  <si>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</si>
  <si>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</si>
  <si>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</si>
  <si>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</si>
  <si>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</si>
  <si>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</si>
  <si>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</si>
  <si>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</si>
  <si>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</si>
  <si>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</si>
  <si>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</si>
  <si>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</si>
  <si>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</si>
  <si>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</si>
  <si>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</si>
  <si>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</si>
  <si>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</si>
  <si>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</si>
  <si>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</si>
  <si>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</si>
  <si>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</si>
  <si>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</si>
  <si>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</si>
  <si>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</si>
  <si>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</si>
  <si>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</si>
  <si>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</si>
  <si>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</si>
  <si>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</si>
  <si>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</si>
  <si>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</si>
  <si>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</si>
  <si>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</si>
  <si>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</si>
  <si>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</si>
  <si>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</si>
  <si>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</si>
  <si>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</si>
  <si>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</si>
  <si>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</si>
  <si>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</si>
  <si>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</si>
  <si>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</si>
  <si>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</si>
  <si>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</si>
  <si>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</si>
  <si>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</si>
  <si>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</si>
  <si>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</si>
  <si>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</si>
  <si>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</si>
  <si>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</si>
  <si>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</si>
  <si>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</si>
  <si>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</si>
  <si>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</si>
  <si>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</si>
  <si>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</si>
  <si>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</si>
  <si>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</si>
  <si>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</si>
  <si>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</si>
  <si>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</si>
  <si>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</si>
  <si>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</si>
  <si>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</si>
  <si>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</si>
  <si>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</si>
  <si>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</si>
  <si>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</si>
  <si>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</si>
  <si>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</si>
  <si>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</si>
  <si>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</si>
  <si>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</si>
  <si>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</si>
  <si>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</si>
  <si>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</si>
  <si>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</si>
  <si>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</si>
  <si>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</si>
  <si>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</si>
  <si>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</si>
  <si>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</si>
  <si>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</si>
  <si>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</si>
  <si>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</si>
  <si>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</si>
  <si>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</si>
  <si>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</si>
  <si>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</si>
  <si>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</si>
  <si>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</si>
  <si>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</si>
  <si>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</si>
  <si>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</si>
  <si>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</si>
  <si>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</si>
  <si>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</si>
  <si>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</si>
  <si>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</si>
  <si>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</si>
  <si>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</si>
  <si>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</si>
  <si>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</si>
  <si>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</si>
  <si>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</si>
  <si>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</si>
  <si>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</si>
  <si>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</si>
  <si>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</si>
  <si>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</si>
  <si>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</si>
  <si>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</si>
  <si>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</si>
  <si>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</si>
  <si>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</si>
  <si>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</si>
  <si>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</si>
  <si>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</si>
  <si>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</si>
  <si>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</si>
  <si>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</si>
  <si>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</si>
  <si>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</si>
  <si>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</si>
  <si>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</si>
  <si>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</si>
  <si>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</si>
  <si>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</si>
  <si>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</si>
  <si>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</si>
  <si>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</si>
  <si>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</si>
  <si>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</si>
  <si>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</si>
  <si>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</si>
  <si>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</si>
  <si>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</si>
  <si>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</si>
  <si>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</si>
  <si>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</si>
  <si>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</si>
  <si>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</si>
  <si>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</si>
  <si>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</si>
  <si>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</si>
  <si>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</si>
  <si>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</si>
  <si>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</si>
  <si>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</si>
  <si>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</si>
  <si>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</si>
  <si>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</si>
  <si>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</si>
  <si>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</si>
  <si>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</si>
  <si>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</si>
  <si>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</si>
  <si>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</si>
  <si>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</si>
  <si>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</si>
  <si>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</si>
  <si>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</si>
  <si>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</si>
  <si>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</si>
  <si>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</si>
  <si>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</si>
  <si>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</si>
  <si>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</si>
  <si>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</si>
  <si>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</si>
  <si>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</si>
  <si>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</si>
  <si>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</si>
  <si>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</si>
  <si>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</si>
  <si>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</si>
  <si>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</si>
  <si>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</si>
  <si>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</si>
  <si>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</si>
  <si>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</si>
  <si>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</si>
  <si>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</si>
  <si>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</si>
  <si>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</si>
  <si>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</si>
  <si>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</si>
  <si>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</si>
  <si>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</si>
  <si>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</si>
  <si>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</si>
  <si>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</si>
  <si>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</si>
  <si>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</si>
  <si>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</si>
  <si>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</si>
  <si>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</si>
  <si>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</si>
  <si>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</si>
  <si>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</si>
  <si>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</si>
  <si>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</si>
  <si>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</si>
  <si>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</si>
  <si>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</si>
  <si>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</si>
  <si>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</si>
  <si>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</si>
  <si>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</si>
  <si>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</si>
  <si>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</si>
  <si>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</si>
  <si>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</si>
  <si>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</si>
  <si>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</si>
  <si>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</si>
  <si>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</si>
  <si>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</si>
  <si>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</si>
  <si>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</si>
  <si>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</si>
  <si>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</si>
  <si>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</si>
  <si>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</si>
  <si>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</si>
  <si>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</si>
  <si>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</si>
  <si>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</si>
  <si>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</si>
  <si>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</si>
  <si>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</si>
  <si>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</si>
  <si>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</si>
  <si>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</si>
  <si>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</si>
  <si>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</si>
  <si>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</si>
  <si>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</si>
  <si>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</si>
  <si>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</si>
  <si>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</si>
  <si>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</si>
  <si>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</si>
  <si>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</si>
  <si>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</si>
  <si>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</si>
  <si>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</si>
  <si>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</si>
  <si>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</si>
  <si>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</si>
  <si>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</si>
  <si>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</si>
  <si>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</si>
  <si>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</si>
  <si>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</si>
  <si>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</si>
  <si>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</si>
  <si>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</si>
  <si>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</si>
  <si>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</si>
  <si>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</si>
  <si>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</si>
  <si>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</si>
  <si>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</si>
  <si>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</si>
  <si>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</si>
  <si>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</si>
  <si>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</si>
  <si>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</si>
  <si>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</si>
  <si>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</si>
  <si>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</si>
  <si>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</si>
  <si>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</si>
  <si>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</si>
  <si>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</si>
  <si>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</si>
  <si>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</si>
  <si>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</si>
  <si>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</si>
  <si>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</si>
  <si>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</si>
  <si>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</si>
  <si>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</si>
  <si>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</si>
  <si>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 xml:space="preserve">                        Director General,</t>
  </si>
  <si>
    <t>Director economic,</t>
  </si>
  <si>
    <t>Intocmit</t>
  </si>
  <si>
    <t>Ec. Bețiu Adrian</t>
  </si>
  <si>
    <t xml:space="preserve">    Ec. Bircu Florina</t>
  </si>
  <si>
    <t xml:space="preserve">                          Ec. Vladu Maria</t>
  </si>
  <si>
    <t>CONT DE EXECUTIE VENITURI FEBRUARIE 2021</t>
  </si>
  <si>
    <t>CONT DE EXECUTIE CHELTUIELI FEBRUARIE 2021</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</si>
</sst>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Red]\-#,##0.00\ "/>
    <numFmt numFmtId="173"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1"/>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2" fillId="17" borderId="0" applyNumberFormat="0" applyBorder="0" applyAlignment="0" applyProtection="0"/>
    <xf numFmtId="0" fontId="26" fillId="9" borderId="1" applyNumberFormat="0" applyAlignment="0" applyProtection="0"/>
    <xf numFmtId="0" fontId="2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12">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73"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72" fontId="5" fillId="0" borderId="10" xfId="57" applyNumberFormat="1" applyFont="1" applyFill="1" applyBorder="1" applyAlignment="1" applyProtection="1">
      <alignment horizontal="left" wrapText="1"/>
      <protection/>
    </xf>
    <xf numFmtId="0" fontId="5" fillId="0" borderId="0" xfId="0" applyFont="1" applyFill="1" applyAlignment="1">
      <alignment/>
    </xf>
    <xf numFmtId="172"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72" fontId="2" fillId="0" borderId="10" xfId="57" applyNumberFormat="1" applyFont="1" applyFill="1" applyBorder="1" applyAlignment="1">
      <alignment wrapText="1"/>
      <protection/>
    </xf>
    <xf numFmtId="172"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72"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72" fontId="5" fillId="0" borderId="10" xfId="58" applyNumberFormat="1" applyFont="1" applyFill="1" applyBorder="1" applyAlignment="1">
      <alignment wrapText="1"/>
      <protection/>
    </xf>
    <xf numFmtId="172"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72"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72" fontId="10" fillId="0" borderId="10" xfId="57" applyNumberFormat="1" applyFont="1" applyFill="1" applyBorder="1" applyAlignment="1">
      <alignment horizontal="left" vertical="center" wrapText="1"/>
      <protection/>
    </xf>
    <xf numFmtId="172" fontId="11" fillId="0" borderId="10" xfId="58" applyNumberFormat="1" applyFont="1" applyFill="1" applyBorder="1" applyAlignment="1">
      <alignment horizontal="left" vertical="center" wrapText="1"/>
      <protection/>
    </xf>
    <xf numFmtId="172"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72" fontId="5" fillId="0" borderId="10" xfId="56" applyNumberFormat="1" applyFont="1" applyFill="1" applyBorder="1" applyAlignment="1">
      <alignment vertical="top" wrapText="1"/>
      <protection/>
    </xf>
    <xf numFmtId="172"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72" fontId="5" fillId="0" borderId="10" xfId="57" applyNumberFormat="1" applyFont="1" applyFill="1" applyBorder="1" applyAlignment="1">
      <alignment/>
      <protection/>
    </xf>
    <xf numFmtId="172"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72"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72"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7" applyNumberFormat="1" applyFont="1" applyFill="1" applyBorder="1" applyAlignment="1">
      <alignment wrapText="1"/>
      <protection/>
    </xf>
    <xf numFmtId="0" fontId="34" fillId="0" borderId="0" xfId="0" applyFont="1" applyFill="1" applyAlignment="1">
      <alignment/>
    </xf>
    <xf numFmtId="4" fontId="34" fillId="0" borderId="0" xfId="0" applyNumberFormat="1" applyFont="1" applyFill="1" applyAlignment="1">
      <alignment/>
    </xf>
    <xf numFmtId="0" fontId="34" fillId="0" borderId="0" xfId="0" applyFont="1" applyFill="1" applyAlignment="1">
      <alignment/>
    </xf>
    <xf numFmtId="0" fontId="34"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zoomScalePageLayoutView="0" workbookViewId="0" topLeftCell="A1">
      <pane xSplit="4" ySplit="6" topLeftCell="F94" activePane="bottomRight" state="frozen"/>
      <selection pane="topLeft" activeCell="C79" sqref="C79:E79"/>
      <selection pane="topRight" activeCell="C79" sqref="C79:E79"/>
      <selection pane="bottomLeft" activeCell="C79" sqref="C79:E79"/>
      <selection pane="bottomRight" activeCell="L40" sqref="L40"/>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13.7109375" style="56" customWidth="1"/>
    <col min="9" max="9" width="10.7109375" style="56" customWidth="1"/>
    <col min="10" max="10" width="9.28125" style="56" customWidth="1"/>
    <col min="11" max="11" width="10.28125" style="56" customWidth="1"/>
    <col min="12" max="12" width="9.8515625" style="56"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502</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11"/>
      <c r="DJ4" s="111"/>
      <c r="DK4" s="111"/>
      <c r="DL4" s="111"/>
      <c r="DM4" s="111"/>
      <c r="DN4" s="110"/>
      <c r="DO4" s="110"/>
      <c r="DP4" s="110"/>
      <c r="DQ4" s="110"/>
      <c r="DR4" s="110"/>
      <c r="DS4" s="110"/>
      <c r="DT4" s="110"/>
      <c r="DU4" s="110"/>
      <c r="DV4" s="110"/>
      <c r="DW4" s="110"/>
      <c r="DX4" s="110"/>
      <c r="DY4" s="110"/>
      <c r="DZ4" s="110"/>
      <c r="EA4" s="110"/>
      <c r="EB4" s="110"/>
      <c r="EC4" s="110"/>
      <c r="ED4" s="110"/>
      <c r="EE4" s="110"/>
      <c r="EF4" s="110"/>
      <c r="EG4" s="110"/>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43222320</v>
      </c>
      <c r="E7" s="86">
        <f>+E8+E64+E101+E91+E88</f>
        <v>0</v>
      </c>
      <c r="F7" s="86">
        <f>+F8+F64+F101+F91+F88</f>
        <v>28351229.220000003</v>
      </c>
      <c r="G7" s="86">
        <f>+G8+G64+G101+G91+G88</f>
        <v>13947721.65</v>
      </c>
      <c r="H7" s="86">
        <f>+H8+H64+H101+H91+H88</f>
        <v>14403507.57</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42141000</v>
      </c>
      <c r="E8" s="86">
        <f>+E14+E51+E9</f>
        <v>0</v>
      </c>
      <c r="F8" s="86">
        <f>+F14+F51+F9</f>
        <v>27959525.220000003</v>
      </c>
      <c r="G8" s="86">
        <f>+G14+G51+G9</f>
        <v>12722635.65</v>
      </c>
      <c r="H8" s="86">
        <f>+H14+H51+H9</f>
        <v>15236889.57</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0</v>
      </c>
      <c r="E9" s="86">
        <f>+E10+E11+E12+E13</f>
        <v>0</v>
      </c>
      <c r="F9" s="86">
        <f>+F10+F11+F12+F13</f>
        <v>0</v>
      </c>
      <c r="G9" s="86">
        <f>+G10+G11+G12+G13</f>
        <v>0</v>
      </c>
      <c r="H9" s="86">
        <f>+H10+H11+H12+H13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c r="E10" s="86"/>
      <c r="F10" s="86"/>
      <c r="G10" s="86"/>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42057000</v>
      </c>
      <c r="E14" s="86">
        <f>+E15+E27</f>
        <v>0</v>
      </c>
      <c r="F14" s="86">
        <f>+F15+F27</f>
        <v>27923420.71</v>
      </c>
      <c r="G14" s="86">
        <f>+G15+G27</f>
        <v>12718300.19</v>
      </c>
      <c r="H14" s="86">
        <f>+H15+H27</f>
        <v>15205120.52</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1821000</v>
      </c>
      <c r="E15" s="86">
        <f>+E16+E23+E26</f>
        <v>0</v>
      </c>
      <c r="F15" s="86">
        <f>+F16+F23+F26</f>
        <v>1373559.71</v>
      </c>
      <c r="G15" s="86">
        <f>+G16+G23+G26</f>
        <v>677670.19</v>
      </c>
      <c r="H15" s="86">
        <f>+H16+H23+H26</f>
        <v>695889.52</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72000</v>
      </c>
      <c r="E16" s="86">
        <f>E17+E18+E20+E21+E22+E19</f>
        <v>0</v>
      </c>
      <c r="F16" s="86">
        <f>F17+F18+F20+F21+F22+F19</f>
        <v>62662</v>
      </c>
      <c r="G16" s="86">
        <f>G17+G18+G20+G21+G22+G19</f>
        <v>35243</v>
      </c>
      <c r="H16" s="86">
        <f>H17+H18+H20+H21+H22+H19</f>
        <v>27419</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72000</v>
      </c>
      <c r="E17" s="86"/>
      <c r="F17" s="45">
        <v>62656</v>
      </c>
      <c r="G17" s="45">
        <f>F17-H17</f>
        <v>35237</v>
      </c>
      <c r="H17" s="45">
        <v>27419</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v>6</v>
      </c>
      <c r="G22" s="45">
        <f>F22-H22</f>
        <v>6</v>
      </c>
      <c r="H22" s="45">
        <v>0</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3000</v>
      </c>
      <c r="E23" s="86">
        <f>E24+E25</f>
        <v>0</v>
      </c>
      <c r="F23" s="86">
        <f>F24+F25</f>
        <v>4593</v>
      </c>
      <c r="G23" s="86">
        <f>G24+G25</f>
        <v>350</v>
      </c>
      <c r="H23" s="86">
        <f>H24+H25</f>
        <v>4243</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v>3000</v>
      </c>
      <c r="E24" s="86"/>
      <c r="F24" s="45">
        <v>4593</v>
      </c>
      <c r="G24" s="45">
        <f>F24-H24</f>
        <v>350</v>
      </c>
      <c r="H24" s="45">
        <v>4243</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1746000</v>
      </c>
      <c r="E26" s="86"/>
      <c r="F26" s="45">
        <v>1306304.71</v>
      </c>
      <c r="G26" s="45">
        <f>F26-H26</f>
        <v>642077.19</v>
      </c>
      <c r="H26" s="45">
        <v>664227.52</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40236000</v>
      </c>
      <c r="E27" s="86">
        <f>E28+E34+E50+E35+E36+E37+E38+E39+E40+E41+E42+E43+E44+E45+E46+E47+E48+E49</f>
        <v>0</v>
      </c>
      <c r="F27" s="86">
        <f>F28+F34+F50+F35+F36+F37+F38+F39+F40+F41+F42+F43+F44+F45+F46+F47+F48+F49</f>
        <v>26549861</v>
      </c>
      <c r="G27" s="86">
        <f>G28+G34+G50+G35+G36+G37+G38+G39+G40+G41+G42+G43+G44+G45+G46+G47+G48+G49</f>
        <v>12040630</v>
      </c>
      <c r="H27" s="86">
        <f>H28+H34+H50+H35+H36+H37+H38+H39+H40+H41+H42+H43+H44+H45+H46+H47+H48+H49</f>
        <v>14509231</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38853000</v>
      </c>
      <c r="E28" s="86">
        <f>E29+E30+E31+E32+E33</f>
        <v>0</v>
      </c>
      <c r="F28" s="86">
        <f>F29+F30+F31+F32+F33</f>
        <v>25895227</v>
      </c>
      <c r="G28" s="86">
        <f>G29+G30+G31+G32+G33</f>
        <v>11695873</v>
      </c>
      <c r="H28" s="86">
        <f>H29+H30+H31+H32+H33</f>
        <v>14199354</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38853000</v>
      </c>
      <c r="E29" s="86"/>
      <c r="F29" s="45">
        <v>25867679</v>
      </c>
      <c r="G29" s="45">
        <f>F29-H29</f>
        <v>11685522</v>
      </c>
      <c r="H29" s="45">
        <v>14182157</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v>27058</v>
      </c>
      <c r="G30" s="45">
        <f>F30-H30</f>
        <v>10148</v>
      </c>
      <c r="H30" s="45">
        <v>16910</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v>490</v>
      </c>
      <c r="G32" s="45">
        <f>F32-H32</f>
        <v>203</v>
      </c>
      <c r="H32" s="45">
        <v>287</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6000</v>
      </c>
      <c r="E36" s="86"/>
      <c r="F36" s="45">
        <v>3623</v>
      </c>
      <c r="G36" s="45">
        <f>F36-H36</f>
        <v>1839</v>
      </c>
      <c r="H36" s="45">
        <v>1784</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c r="G37" s="45"/>
      <c r="H37" s="45"/>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v>-80</v>
      </c>
      <c r="G41" s="45">
        <f>F41-H41</f>
        <v>-80</v>
      </c>
      <c r="H41" s="45">
        <v>0</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18000</v>
      </c>
      <c r="E42" s="86"/>
      <c r="F42" s="45">
        <v>26939</v>
      </c>
      <c r="G42" s="45">
        <f>F42-H42</f>
        <v>0</v>
      </c>
      <c r="H42" s="45">
        <v>26939</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v>152</v>
      </c>
      <c r="G43" s="45">
        <v>152</v>
      </c>
      <c r="H43" s="45">
        <v>0</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v>72000</v>
      </c>
      <c r="E44" s="86"/>
      <c r="F44" s="45">
        <v>70541</v>
      </c>
      <c r="G44" s="45">
        <f>F44-H44</f>
        <v>33758</v>
      </c>
      <c r="H44" s="45">
        <v>36783</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3000</v>
      </c>
      <c r="E45" s="86"/>
      <c r="F45" s="45">
        <v>7094</v>
      </c>
      <c r="G45" s="45">
        <f>F45-H45</f>
        <v>1721</v>
      </c>
      <c r="H45" s="45">
        <v>5373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c r="E48" s="86"/>
      <c r="F48" s="45"/>
      <c r="G48" s="45"/>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1284000</v>
      </c>
      <c r="E49" s="86"/>
      <c r="F49" s="45">
        <v>546365</v>
      </c>
      <c r="G49" s="45">
        <f>F49-H49</f>
        <v>307367</v>
      </c>
      <c r="H49" s="45">
        <v>238998</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84000</v>
      </c>
      <c r="E51" s="86">
        <f>+E52+E57</f>
        <v>0</v>
      </c>
      <c r="F51" s="86">
        <f>+F52+F57</f>
        <v>36104.51</v>
      </c>
      <c r="G51" s="86">
        <f>+G52+G57</f>
        <v>4335.460000000003</v>
      </c>
      <c r="H51" s="86">
        <f>+H52+H57</f>
        <v>31769.05</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86">
        <f>+H53+H55</f>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86">
        <f>+H54</f>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86">
        <f>+H56</f>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84000</v>
      </c>
      <c r="E57" s="86">
        <f>+E58+E62</f>
        <v>0</v>
      </c>
      <c r="F57" s="86">
        <f>+F58+F62</f>
        <v>36104.51</v>
      </c>
      <c r="G57" s="86">
        <f>+G58+G62</f>
        <v>4335.460000000003</v>
      </c>
      <c r="H57" s="86">
        <f>+H58+H62</f>
        <v>31769.05</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84000</v>
      </c>
      <c r="E58" s="86">
        <f>E61+E59+E60</f>
        <v>0</v>
      </c>
      <c r="F58" s="86">
        <f>F61+F59+F60</f>
        <v>36104.51</v>
      </c>
      <c r="G58" s="86">
        <f>G61+G59+G60</f>
        <v>4335.460000000003</v>
      </c>
      <c r="H58" s="86">
        <f>H61+H59+H60</f>
        <v>31769.05</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c r="G59" s="86"/>
      <c r="H59" s="86"/>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86"/>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84000</v>
      </c>
      <c r="E61" s="86"/>
      <c r="F61" s="45">
        <v>36104.51</v>
      </c>
      <c r="G61" s="45">
        <f>F61-H61</f>
        <v>4335.460000000003</v>
      </c>
      <c r="H61" s="45">
        <v>31769.05</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86">
        <f>H63</f>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1081320</v>
      </c>
      <c r="E64" s="86">
        <f>+E65</f>
        <v>0</v>
      </c>
      <c r="F64" s="86">
        <f>+F65</f>
        <v>-8</v>
      </c>
      <c r="G64" s="86">
        <f>+G65</f>
        <v>-9</v>
      </c>
      <c r="H64" s="86">
        <f>+H65</f>
        <v>1</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1081320</v>
      </c>
      <c r="E65" s="86">
        <f>+E66+E79</f>
        <v>0</v>
      </c>
      <c r="F65" s="86">
        <f>+F66+F79</f>
        <v>-8</v>
      </c>
      <c r="G65" s="86">
        <f>+G66+G79</f>
        <v>-9</v>
      </c>
      <c r="H65" s="86">
        <f>+H66+H79</f>
        <v>1</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1081320</v>
      </c>
      <c r="E66" s="86">
        <f>E67+E68+E69+E70+E72+E73+E74+E75+E71+E76+E77+E78</f>
        <v>0</v>
      </c>
      <c r="F66" s="86">
        <f>F67+F68+F69+F70+F72+F73+F74+F75+F71+F76+F77+F78</f>
        <v>0</v>
      </c>
      <c r="G66" s="86">
        <f>G67+G68+G69+G70+G72+G73+G74+G75+G71+G76+G77+G78</f>
        <v>0</v>
      </c>
      <c r="H66" s="86">
        <f>H67+H68+H69+H70+H72+H73+H74+H75+H71+H76+H77+H78</f>
        <v>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45"/>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c r="E69" s="86"/>
      <c r="F69" s="45"/>
      <c r="G69" s="45"/>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1081320</v>
      </c>
      <c r="E76" s="86"/>
      <c r="F76" s="45"/>
      <c r="G76" s="45"/>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c r="E78" s="86"/>
      <c r="F78" s="45"/>
      <c r="G78" s="45"/>
      <c r="H78" s="45"/>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-8</v>
      </c>
      <c r="G79" s="86">
        <f>+G80+G81+G82+G83+G84+G85+G86+G87</f>
        <v>-9</v>
      </c>
      <c r="H79" s="86">
        <f>+H80+H81+H82+H83+H84+H85+H86+H87</f>
        <v>1</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v>-9</v>
      </c>
      <c r="G82" s="45">
        <f>F82-H82</f>
        <v>-9</v>
      </c>
      <c r="H82" s="45">
        <v>0</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c r="G83" s="45"/>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v>1</v>
      </c>
      <c r="G84" s="45">
        <f>F84-H84</f>
        <v>0</v>
      </c>
      <c r="H84" s="45">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H85" s="45"/>
      <c r="T85" s="6"/>
      <c r="AT85" s="6"/>
      <c r="AU85" s="6"/>
      <c r="AV85" s="6"/>
      <c r="BN85" s="6"/>
    </row>
    <row r="86" spans="1:66" ht="75">
      <c r="A86" s="81" t="s">
        <v>164</v>
      </c>
      <c r="B86" s="82" t="s">
        <v>165</v>
      </c>
      <c r="C86" s="45"/>
      <c r="D86" s="86"/>
      <c r="E86" s="86"/>
      <c r="F86" s="45"/>
      <c r="G86" s="45"/>
      <c r="H86" s="45"/>
      <c r="AT86" s="6"/>
      <c r="AU86" s="6"/>
      <c r="AV86" s="6"/>
      <c r="BN86" s="6"/>
    </row>
    <row r="87" spans="1:66" ht="45">
      <c r="A87" s="81" t="s">
        <v>166</v>
      </c>
      <c r="B87" s="83" t="s">
        <v>167</v>
      </c>
      <c r="C87" s="45"/>
      <c r="D87" s="86"/>
      <c r="E87" s="86"/>
      <c r="F87" s="45"/>
      <c r="G87" s="45"/>
      <c r="H87" s="45"/>
      <c r="AT87" s="6"/>
      <c r="AU87" s="6"/>
      <c r="AV87" s="6"/>
      <c r="BN87" s="6"/>
    </row>
    <row r="88" spans="1:66" ht="45">
      <c r="A88" s="81" t="s">
        <v>168</v>
      </c>
      <c r="B88" s="84" t="s">
        <v>169</v>
      </c>
      <c r="C88" s="86">
        <f aca="true" t="shared" si="0" ref="C88:H89">C89</f>
        <v>0</v>
      </c>
      <c r="D88" s="86">
        <f t="shared" si="0"/>
        <v>0</v>
      </c>
      <c r="E88" s="86">
        <f t="shared" si="0"/>
        <v>0</v>
      </c>
      <c r="F88" s="86">
        <f t="shared" si="0"/>
        <v>0</v>
      </c>
      <c r="G88" s="86">
        <f t="shared" si="0"/>
        <v>0</v>
      </c>
      <c r="H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H89" s="86">
        <f t="shared" si="0"/>
        <v>0</v>
      </c>
      <c r="AT89" s="6"/>
      <c r="AU89" s="6"/>
      <c r="AV89" s="6"/>
      <c r="BN89" s="6"/>
    </row>
    <row r="90" spans="1:66" ht="15">
      <c r="A90" s="81" t="s">
        <v>172</v>
      </c>
      <c r="B90" s="83" t="s">
        <v>173</v>
      </c>
      <c r="C90" s="86"/>
      <c r="D90" s="86"/>
      <c r="E90" s="86"/>
      <c r="F90" s="45"/>
      <c r="G90" s="45"/>
      <c r="H90" s="45"/>
      <c r="AT90" s="6"/>
      <c r="AU90" s="6"/>
      <c r="AV90" s="6"/>
      <c r="BN90" s="6"/>
    </row>
    <row r="91" spans="1:66" ht="45">
      <c r="A91" s="81" t="s">
        <v>474</v>
      </c>
      <c r="B91" s="84" t="s">
        <v>169</v>
      </c>
      <c r="C91" s="86">
        <f aca="true" t="shared" si="1" ref="C91:H92">C92</f>
        <v>0</v>
      </c>
      <c r="D91" s="86">
        <f t="shared" si="1"/>
        <v>0</v>
      </c>
      <c r="E91" s="86">
        <f t="shared" si="1"/>
        <v>0</v>
      </c>
      <c r="F91" s="86">
        <f t="shared" si="1"/>
        <v>0</v>
      </c>
      <c r="G91" s="86">
        <f t="shared" si="1"/>
        <v>0</v>
      </c>
      <c r="H91" s="86">
        <f t="shared" si="1"/>
        <v>0</v>
      </c>
      <c r="BN91" s="6"/>
    </row>
    <row r="92" spans="1:66" ht="15">
      <c r="A92" s="81" t="s">
        <v>475</v>
      </c>
      <c r="B92" s="83" t="s">
        <v>171</v>
      </c>
      <c r="C92" s="86">
        <f t="shared" si="1"/>
        <v>0</v>
      </c>
      <c r="D92" s="86">
        <f t="shared" si="1"/>
        <v>0</v>
      </c>
      <c r="E92" s="86">
        <f t="shared" si="1"/>
        <v>0</v>
      </c>
      <c r="F92" s="86">
        <f t="shared" si="1"/>
        <v>0</v>
      </c>
      <c r="G92" s="86">
        <f t="shared" si="1"/>
        <v>0</v>
      </c>
      <c r="H92" s="86">
        <f t="shared" si="1"/>
        <v>0</v>
      </c>
      <c r="BN92" s="6"/>
    </row>
    <row r="93" spans="1:66" ht="15">
      <c r="A93" s="81" t="s">
        <v>476</v>
      </c>
      <c r="B93" s="83" t="s">
        <v>469</v>
      </c>
      <c r="C93" s="86"/>
      <c r="D93" s="86"/>
      <c r="E93" s="86"/>
      <c r="F93" s="45"/>
      <c r="G93" s="45"/>
      <c r="H93" s="45"/>
      <c r="BN93" s="6"/>
    </row>
    <row r="94" spans="1:66" ht="30">
      <c r="A94" s="84" t="s">
        <v>477</v>
      </c>
      <c r="B94" s="84" t="s">
        <v>174</v>
      </c>
      <c r="C94" s="86">
        <f>C95+C97</f>
        <v>0</v>
      </c>
      <c r="D94" s="86">
        <f>D95+D97</f>
        <v>0</v>
      </c>
      <c r="E94" s="86">
        <f>E95+E97</f>
        <v>0</v>
      </c>
      <c r="F94" s="86">
        <f>F95+F97</f>
        <v>0</v>
      </c>
      <c r="G94" s="86">
        <f>G95+G97</f>
        <v>0</v>
      </c>
      <c r="H94" s="86">
        <f>H95+H97</f>
        <v>0</v>
      </c>
      <c r="BN94" s="6"/>
    </row>
    <row r="95" spans="1:66" ht="45">
      <c r="A95" s="84" t="s">
        <v>175</v>
      </c>
      <c r="B95" s="84" t="s">
        <v>169</v>
      </c>
      <c r="C95" s="86">
        <f>C96</f>
        <v>0</v>
      </c>
      <c r="D95" s="86">
        <f>D96</f>
        <v>0</v>
      </c>
      <c r="E95" s="86">
        <f>E96</f>
        <v>0</v>
      </c>
      <c r="F95" s="86">
        <f>F96</f>
        <v>0</v>
      </c>
      <c r="G95" s="86">
        <f>G96</f>
        <v>0</v>
      </c>
      <c r="H95" s="86">
        <f>H96</f>
        <v>0</v>
      </c>
      <c r="BN95" s="6"/>
    </row>
    <row r="96" spans="1:66" ht="30">
      <c r="A96" s="83" t="s">
        <v>176</v>
      </c>
      <c r="B96" s="83" t="s">
        <v>177</v>
      </c>
      <c r="C96" s="86"/>
      <c r="D96" s="86"/>
      <c r="E96" s="86"/>
      <c r="F96" s="86"/>
      <c r="G96" s="86"/>
      <c r="H96" s="86"/>
      <c r="BN96" s="6"/>
    </row>
    <row r="97" spans="1:174" s="56" customFormat="1" ht="15">
      <c r="A97" s="83"/>
      <c r="B97" s="83" t="s">
        <v>470</v>
      </c>
      <c r="C97" s="86">
        <f>C98</f>
        <v>0</v>
      </c>
      <c r="D97" s="86">
        <f aca="true" t="shared" si="2" ref="D97:H99">D98</f>
        <v>0</v>
      </c>
      <c r="E97" s="86">
        <f t="shared" si="2"/>
        <v>0</v>
      </c>
      <c r="F97" s="86">
        <f t="shared" si="2"/>
        <v>0</v>
      </c>
      <c r="G97" s="86">
        <f t="shared" si="2"/>
        <v>0</v>
      </c>
      <c r="H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478</v>
      </c>
      <c r="B98" s="83" t="s">
        <v>471</v>
      </c>
      <c r="C98" s="86">
        <f>C99</f>
        <v>0</v>
      </c>
      <c r="D98" s="86">
        <f t="shared" si="2"/>
        <v>0</v>
      </c>
      <c r="E98" s="86">
        <f t="shared" si="2"/>
        <v>0</v>
      </c>
      <c r="F98" s="86">
        <f t="shared" si="2"/>
        <v>0</v>
      </c>
      <c r="G98" s="86">
        <f t="shared" si="2"/>
        <v>0</v>
      </c>
      <c r="H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479</v>
      </c>
      <c r="B99" s="83" t="s">
        <v>472</v>
      </c>
      <c r="C99" s="86">
        <f>C100</f>
        <v>0</v>
      </c>
      <c r="D99" s="86">
        <f t="shared" si="2"/>
        <v>0</v>
      </c>
      <c r="E99" s="86">
        <f t="shared" si="2"/>
        <v>0</v>
      </c>
      <c r="F99" s="86">
        <f t="shared" si="2"/>
        <v>0</v>
      </c>
      <c r="G99" s="86">
        <f t="shared" si="2"/>
        <v>0</v>
      </c>
      <c r="H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480</v>
      </c>
      <c r="B100" s="83" t="s">
        <v>473</v>
      </c>
      <c r="C100" s="45"/>
      <c r="D100" s="86"/>
      <c r="E100" s="86"/>
      <c r="F100" s="45"/>
      <c r="G100" s="45"/>
      <c r="H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391712</v>
      </c>
      <c r="G101" s="86">
        <f>G102</f>
        <v>1225095</v>
      </c>
      <c r="H101" s="86">
        <f>H102</f>
        <v>-833383</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v>391712</v>
      </c>
      <c r="G102" s="45">
        <f>F102-H102</f>
        <v>1225095</v>
      </c>
      <c r="H102" s="45">
        <v>-833383</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75">
      <c r="A105" s="53"/>
      <c r="B105" s="101" t="s">
        <v>496</v>
      </c>
      <c r="C105" s="102"/>
      <c r="D105" s="102" t="s">
        <v>497</v>
      </c>
      <c r="E105" s="103"/>
      <c r="F105" s="104"/>
      <c r="G105" s="104" t="s">
        <v>498</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105" t="s">
        <v>501</v>
      </c>
      <c r="C106" s="106"/>
      <c r="D106" s="106" t="s">
        <v>500</v>
      </c>
      <c r="E106" s="107"/>
      <c r="F106" s="108"/>
      <c r="G106" s="108" t="s">
        <v>499</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C29:C50 C54:C55 F69:G78 F80:G81 C17:C26 F85:H87 D79:G79 F17:G22 F54:G54 D23:G23 D55:G55 F61:H61 F24:G26 H69:H81 F90:H90 F93:H93 H17:H26 H54:H55 C57:H57 C64:H65 G82:G84 G102 F29:H50" name="Zonă1"/>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rintOptions/>
  <pageMargins left="0.75" right="0.75" top="1" bottom="1"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rgb="FFCC00CC"/>
  </sheetPr>
  <dimension ref="A1:I218"/>
  <sheetViews>
    <sheetView tabSelected="1" zoomScale="90" zoomScaleNormal="90" zoomScalePageLayoutView="0" workbookViewId="0" topLeftCell="A1">
      <pane xSplit="3" ySplit="6" topLeftCell="D7" activePane="bottomRight" state="frozen"/>
      <selection pane="topLeft" activeCell="G7" sqref="G7:H209"/>
      <selection pane="topRight" activeCell="G7" sqref="G7:H209"/>
      <selection pane="bottomLeft" activeCell="G7" sqref="G7:H209"/>
      <selection pane="bottomRight" activeCell="G179" sqref="G179"/>
    </sheetView>
  </sheetViews>
  <sheetFormatPr defaultColWidth="9.140625" defaultRowHeight="12.75"/>
  <cols>
    <col min="1" max="1" width="14.28125" style="1" customWidth="1"/>
    <col min="2" max="2" width="71.28125" style="4" customWidth="1"/>
    <col min="3" max="3" width="7.8515625" style="4" customWidth="1"/>
    <col min="4" max="4" width="15.00390625" style="4" customWidth="1"/>
    <col min="5" max="5" width="15.140625" style="4" customWidth="1"/>
    <col min="6" max="6" width="0.9921875" style="4" hidden="1" customWidth="1"/>
    <col min="7" max="7" width="15.421875" style="4" bestFit="1" customWidth="1"/>
    <col min="8" max="8" width="14.57421875" style="4" bestFit="1" customWidth="1"/>
    <col min="9" max="9" width="13.8515625" style="5" customWidth="1"/>
    <col min="10" max="16384" width="9.140625" style="5" customWidth="1"/>
  </cols>
  <sheetData>
    <row r="1" spans="2:3" ht="17.25">
      <c r="B1" s="2" t="s">
        <v>503</v>
      </c>
      <c r="C1" s="3"/>
    </row>
    <row r="2" spans="2:3" ht="15">
      <c r="B2" s="3"/>
      <c r="C2" s="3"/>
    </row>
    <row r="3" spans="2:4" ht="15">
      <c r="B3" s="3"/>
      <c r="C3" s="3"/>
      <c r="D3" s="6"/>
    </row>
    <row r="4" spans="4:8" ht="15">
      <c r="D4" s="7"/>
      <c r="E4" s="7"/>
      <c r="F4" s="8"/>
      <c r="G4" s="9"/>
      <c r="H4" s="98" t="s">
        <v>468</v>
      </c>
    </row>
    <row r="5" spans="1:8" s="13" customFormat="1" ht="88.5" customHeight="1">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9" s="19" customFormat="1" ht="16.5" customHeight="1">
      <c r="A7" s="17" t="s">
        <v>200</v>
      </c>
      <c r="B7" s="18" t="s">
        <v>188</v>
      </c>
      <c r="C7" s="87">
        <f aca="true" t="shared" si="0" ref="C7:H7">+C8+C16</f>
        <v>0</v>
      </c>
      <c r="D7" s="87">
        <f t="shared" si="0"/>
        <v>97149820</v>
      </c>
      <c r="E7" s="87">
        <f t="shared" si="0"/>
        <v>107116670</v>
      </c>
      <c r="F7" s="87">
        <f t="shared" si="0"/>
        <v>0</v>
      </c>
      <c r="G7" s="87">
        <f t="shared" si="0"/>
        <v>82181174.07000001</v>
      </c>
      <c r="H7" s="87">
        <f t="shared" si="0"/>
        <v>36982173.010000005</v>
      </c>
      <c r="I7" s="87">
        <f>+I8+I16</f>
        <v>45199001.06</v>
      </c>
    </row>
    <row r="8" spans="1:9" s="19" customFormat="1" ht="15">
      <c r="A8" s="17" t="s">
        <v>202</v>
      </c>
      <c r="B8" s="20" t="s">
        <v>189</v>
      </c>
      <c r="C8" s="88">
        <f aca="true" t="shared" si="1" ref="C8:H8">+C9+C10+C13+C11+C12+C15+C176+C14</f>
        <v>0</v>
      </c>
      <c r="D8" s="88">
        <f t="shared" si="1"/>
        <v>97149820</v>
      </c>
      <c r="E8" s="88">
        <f t="shared" si="1"/>
        <v>107116670</v>
      </c>
      <c r="F8" s="88">
        <f t="shared" si="1"/>
        <v>0</v>
      </c>
      <c r="G8" s="88">
        <f t="shared" si="1"/>
        <v>82181174.07000001</v>
      </c>
      <c r="H8" s="88">
        <f t="shared" si="1"/>
        <v>36982173.010000005</v>
      </c>
      <c r="I8" s="88">
        <f>+I9+I10+I13+I11+I12+I15+I176+I14</f>
        <v>45199001.06</v>
      </c>
    </row>
    <row r="9" spans="1:9" s="19" customFormat="1" ht="15">
      <c r="A9" s="17" t="s">
        <v>204</v>
      </c>
      <c r="B9" s="20" t="s">
        <v>190</v>
      </c>
      <c r="C9" s="88">
        <f aca="true" t="shared" si="2" ref="C9:H9">+C23</f>
        <v>0</v>
      </c>
      <c r="D9" s="88">
        <f t="shared" si="2"/>
        <v>1325250</v>
      </c>
      <c r="E9" s="88">
        <f t="shared" si="2"/>
        <v>1325250</v>
      </c>
      <c r="F9" s="88">
        <f t="shared" si="2"/>
        <v>0</v>
      </c>
      <c r="G9" s="88">
        <f t="shared" si="2"/>
        <v>925391</v>
      </c>
      <c r="H9" s="88">
        <f t="shared" si="2"/>
        <v>462360</v>
      </c>
      <c r="I9" s="88">
        <f>+I23</f>
        <v>463031</v>
      </c>
    </row>
    <row r="10" spans="1:9" s="19" customFormat="1" ht="16.5" customHeight="1">
      <c r="A10" s="17" t="s">
        <v>205</v>
      </c>
      <c r="B10" s="20" t="s">
        <v>191</v>
      </c>
      <c r="C10" s="88">
        <f aca="true" t="shared" si="3" ref="C10:H10">+C44</f>
        <v>0</v>
      </c>
      <c r="D10" s="88">
        <f t="shared" si="3"/>
        <v>70285930</v>
      </c>
      <c r="E10" s="88">
        <f t="shared" si="3"/>
        <v>80252780</v>
      </c>
      <c r="F10" s="88">
        <f t="shared" si="3"/>
        <v>0</v>
      </c>
      <c r="G10" s="88">
        <f t="shared" si="3"/>
        <v>56985066.71000001</v>
      </c>
      <c r="H10" s="88">
        <f t="shared" si="3"/>
        <v>24432713.990000002</v>
      </c>
      <c r="I10" s="88">
        <f>+I44</f>
        <v>32552352.720000003</v>
      </c>
    </row>
    <row r="11" spans="1:9" s="19" customFormat="1" ht="15">
      <c r="A11" s="17" t="s">
        <v>207</v>
      </c>
      <c r="B11" s="20" t="s">
        <v>192</v>
      </c>
      <c r="C11" s="88">
        <f aca="true" t="shared" si="4" ref="C11:H11">+C72</f>
        <v>0</v>
      </c>
      <c r="D11" s="88">
        <f t="shared" si="4"/>
        <v>0</v>
      </c>
      <c r="E11" s="88">
        <f t="shared" si="4"/>
        <v>0</v>
      </c>
      <c r="F11" s="88">
        <f t="shared" si="4"/>
        <v>0</v>
      </c>
      <c r="G11" s="88">
        <f t="shared" si="4"/>
        <v>0</v>
      </c>
      <c r="H11" s="88">
        <f t="shared" si="4"/>
        <v>0</v>
      </c>
      <c r="I11" s="88">
        <f>+I72</f>
        <v>0</v>
      </c>
    </row>
    <row r="12" spans="1:9" s="19" customFormat="1" ht="30">
      <c r="A12" s="17" t="s">
        <v>208</v>
      </c>
      <c r="B12" s="20" t="s">
        <v>193</v>
      </c>
      <c r="C12" s="88">
        <f aca="true" t="shared" si="5" ref="C12:H12">C177</f>
        <v>0</v>
      </c>
      <c r="D12" s="88">
        <f t="shared" si="5"/>
        <v>21833640</v>
      </c>
      <c r="E12" s="88">
        <f t="shared" si="5"/>
        <v>21833640</v>
      </c>
      <c r="F12" s="88">
        <f t="shared" si="5"/>
        <v>0</v>
      </c>
      <c r="G12" s="88">
        <f t="shared" si="5"/>
        <v>21833454</v>
      </c>
      <c r="H12" s="88">
        <f t="shared" si="5"/>
        <v>10873421</v>
      </c>
      <c r="I12" s="88">
        <f>I177</f>
        <v>10960033</v>
      </c>
    </row>
    <row r="13" spans="1:9" s="19" customFormat="1" ht="16.5" customHeight="1">
      <c r="A13" s="17" t="s">
        <v>209</v>
      </c>
      <c r="B13" s="20" t="s">
        <v>194</v>
      </c>
      <c r="C13" s="88">
        <f aca="true" t="shared" si="6" ref="C13:H13">C193</f>
        <v>0</v>
      </c>
      <c r="D13" s="88">
        <f t="shared" si="6"/>
        <v>3705000</v>
      </c>
      <c r="E13" s="88">
        <f t="shared" si="6"/>
        <v>3705000</v>
      </c>
      <c r="F13" s="88">
        <f t="shared" si="6"/>
        <v>0</v>
      </c>
      <c r="G13" s="88">
        <f t="shared" si="6"/>
        <v>2469963</v>
      </c>
      <c r="H13" s="88">
        <f t="shared" si="6"/>
        <v>1234995</v>
      </c>
      <c r="I13" s="88">
        <f>I193</f>
        <v>1234968</v>
      </c>
    </row>
    <row r="14" spans="1:9" s="19" customFormat="1" ht="30">
      <c r="A14" s="17" t="s">
        <v>211</v>
      </c>
      <c r="B14" s="20" t="s">
        <v>195</v>
      </c>
      <c r="C14" s="88">
        <f aca="true" t="shared" si="7" ref="C14:H14">C200</f>
        <v>0</v>
      </c>
      <c r="D14" s="88">
        <f t="shared" si="7"/>
        <v>0</v>
      </c>
      <c r="E14" s="88">
        <f t="shared" si="7"/>
        <v>0</v>
      </c>
      <c r="F14" s="88">
        <f t="shared" si="7"/>
        <v>0</v>
      </c>
      <c r="G14" s="88">
        <f t="shared" si="7"/>
        <v>0</v>
      </c>
      <c r="H14" s="88">
        <f t="shared" si="7"/>
        <v>0</v>
      </c>
      <c r="I14" s="88">
        <f>I200</f>
        <v>0</v>
      </c>
    </row>
    <row r="15" spans="1:9" s="19" customFormat="1" ht="16.5" customHeight="1">
      <c r="A15" s="17" t="s">
        <v>213</v>
      </c>
      <c r="B15" s="20" t="s">
        <v>197</v>
      </c>
      <c r="C15" s="88">
        <f aca="true" t="shared" si="8" ref="C15:H15">C75</f>
        <v>0</v>
      </c>
      <c r="D15" s="88">
        <f t="shared" si="8"/>
        <v>0</v>
      </c>
      <c r="E15" s="88">
        <f t="shared" si="8"/>
        <v>0</v>
      </c>
      <c r="F15" s="88">
        <f t="shared" si="8"/>
        <v>0</v>
      </c>
      <c r="G15" s="88">
        <f t="shared" si="8"/>
        <v>0</v>
      </c>
      <c r="H15" s="88">
        <f t="shared" si="8"/>
        <v>0</v>
      </c>
      <c r="I15" s="88">
        <f>I75</f>
        <v>0</v>
      </c>
    </row>
    <row r="16" spans="1:9" s="19" customFormat="1" ht="16.5" customHeight="1">
      <c r="A16" s="17" t="s">
        <v>215</v>
      </c>
      <c r="B16" s="20" t="s">
        <v>198</v>
      </c>
      <c r="C16" s="88">
        <f aca="true" t="shared" si="9" ref="C16:H17">C78</f>
        <v>0</v>
      </c>
      <c r="D16" s="88">
        <f t="shared" si="9"/>
        <v>0</v>
      </c>
      <c r="E16" s="88">
        <f t="shared" si="9"/>
        <v>0</v>
      </c>
      <c r="F16" s="88">
        <f t="shared" si="9"/>
        <v>0</v>
      </c>
      <c r="G16" s="88">
        <f t="shared" si="9"/>
        <v>0</v>
      </c>
      <c r="H16" s="88">
        <f t="shared" si="9"/>
        <v>0</v>
      </c>
      <c r="I16" s="88">
        <f>I78</f>
        <v>0</v>
      </c>
    </row>
    <row r="17" spans="1:9" s="19" customFormat="1" ht="15">
      <c r="A17" s="17" t="s">
        <v>217</v>
      </c>
      <c r="B17" s="20" t="s">
        <v>199</v>
      </c>
      <c r="C17" s="88">
        <f t="shared" si="9"/>
        <v>0</v>
      </c>
      <c r="D17" s="88">
        <f t="shared" si="9"/>
        <v>0</v>
      </c>
      <c r="E17" s="88">
        <f t="shared" si="9"/>
        <v>0</v>
      </c>
      <c r="F17" s="88">
        <f t="shared" si="9"/>
        <v>0</v>
      </c>
      <c r="G17" s="88">
        <f t="shared" si="9"/>
        <v>0</v>
      </c>
      <c r="H17" s="88">
        <f t="shared" si="9"/>
        <v>0</v>
      </c>
      <c r="I17" s="88">
        <f>I79</f>
        <v>0</v>
      </c>
    </row>
    <row r="18" spans="1:9" s="19" customFormat="1" ht="30">
      <c r="A18" s="17" t="s">
        <v>219</v>
      </c>
      <c r="B18" s="20" t="s">
        <v>201</v>
      </c>
      <c r="C18" s="88">
        <f aca="true" t="shared" si="10" ref="C18:H18">C176+C199</f>
        <v>0</v>
      </c>
      <c r="D18" s="88">
        <f t="shared" si="10"/>
        <v>0</v>
      </c>
      <c r="E18" s="88">
        <f t="shared" si="10"/>
        <v>0</v>
      </c>
      <c r="F18" s="88">
        <f t="shared" si="10"/>
        <v>0</v>
      </c>
      <c r="G18" s="88">
        <f t="shared" si="10"/>
        <v>-32700.64</v>
      </c>
      <c r="H18" s="88">
        <f t="shared" si="10"/>
        <v>-21316.98</v>
      </c>
      <c r="I18" s="88">
        <f>I176+I199</f>
        <v>-11383.66</v>
      </c>
    </row>
    <row r="19" spans="1:9" s="19" customFormat="1" ht="16.5" customHeight="1">
      <c r="A19" s="17" t="s">
        <v>221</v>
      </c>
      <c r="B19" s="20" t="s">
        <v>203</v>
      </c>
      <c r="C19" s="88">
        <f aca="true" t="shared" si="11" ref="C19:H19">+C20+C16</f>
        <v>0</v>
      </c>
      <c r="D19" s="88">
        <f t="shared" si="11"/>
        <v>97149820</v>
      </c>
      <c r="E19" s="88">
        <f t="shared" si="11"/>
        <v>107116670</v>
      </c>
      <c r="F19" s="88">
        <f t="shared" si="11"/>
        <v>0</v>
      </c>
      <c r="G19" s="88">
        <f t="shared" si="11"/>
        <v>82181174.07000001</v>
      </c>
      <c r="H19" s="88">
        <f t="shared" si="11"/>
        <v>36982173.010000005</v>
      </c>
      <c r="I19" s="88">
        <f>+I20+I16</f>
        <v>45199001.06</v>
      </c>
    </row>
    <row r="20" spans="1:9" s="19" customFormat="1" ht="15">
      <c r="A20" s="17" t="s">
        <v>223</v>
      </c>
      <c r="B20" s="20" t="s">
        <v>189</v>
      </c>
      <c r="C20" s="88">
        <f aca="true" t="shared" si="12" ref="C20:H20">C9+C10+C11+C12+C13+C15+C176+C14</f>
        <v>0</v>
      </c>
      <c r="D20" s="88">
        <f t="shared" si="12"/>
        <v>97149820</v>
      </c>
      <c r="E20" s="88">
        <f t="shared" si="12"/>
        <v>107116670</v>
      </c>
      <c r="F20" s="88">
        <f t="shared" si="12"/>
        <v>0</v>
      </c>
      <c r="G20" s="88">
        <f t="shared" si="12"/>
        <v>82181174.07000001</v>
      </c>
      <c r="H20" s="88">
        <f t="shared" si="12"/>
        <v>36982173.010000005</v>
      </c>
      <c r="I20" s="88">
        <f>I9+I10+I11+I12+I13+I15+I176+I14</f>
        <v>45199001.06</v>
      </c>
    </row>
    <row r="21" spans="1:9" s="19" customFormat="1" ht="16.5" customHeight="1">
      <c r="A21" s="21" t="s">
        <v>225</v>
      </c>
      <c r="B21" s="20" t="s">
        <v>206</v>
      </c>
      <c r="C21" s="88">
        <f aca="true" t="shared" si="13" ref="C21:H21">+C22+C78+C176</f>
        <v>0</v>
      </c>
      <c r="D21" s="88">
        <f t="shared" si="13"/>
        <v>93444820</v>
      </c>
      <c r="E21" s="88">
        <f t="shared" si="13"/>
        <v>103411670</v>
      </c>
      <c r="F21" s="88">
        <f t="shared" si="13"/>
        <v>0</v>
      </c>
      <c r="G21" s="88">
        <f t="shared" si="13"/>
        <v>79711211.07000001</v>
      </c>
      <c r="H21" s="88">
        <f t="shared" si="13"/>
        <v>35747178.010000005</v>
      </c>
      <c r="I21" s="88">
        <f>+I22+I78+I176</f>
        <v>43964033.06</v>
      </c>
    </row>
    <row r="22" spans="1:9" s="19" customFormat="1" ht="16.5" customHeight="1">
      <c r="A22" s="17" t="s">
        <v>227</v>
      </c>
      <c r="B22" s="20" t="s">
        <v>189</v>
      </c>
      <c r="C22" s="88">
        <f aca="true" t="shared" si="14" ref="C22:H22">+C23+C44+C72+C177+C75+C200</f>
        <v>0</v>
      </c>
      <c r="D22" s="88">
        <f t="shared" si="14"/>
        <v>93444820</v>
      </c>
      <c r="E22" s="88">
        <f t="shared" si="14"/>
        <v>103411670</v>
      </c>
      <c r="F22" s="88">
        <f t="shared" si="14"/>
        <v>0</v>
      </c>
      <c r="G22" s="88">
        <f t="shared" si="14"/>
        <v>79743911.71000001</v>
      </c>
      <c r="H22" s="88">
        <f t="shared" si="14"/>
        <v>35768494.99</v>
      </c>
      <c r="I22" s="88">
        <f>+I23+I44+I72+I177+I75+I200</f>
        <v>43975416.72</v>
      </c>
    </row>
    <row r="23" spans="1:9" s="19" customFormat="1" ht="15">
      <c r="A23" s="17" t="s">
        <v>229</v>
      </c>
      <c r="B23" s="20" t="s">
        <v>190</v>
      </c>
      <c r="C23" s="88">
        <f aca="true" t="shared" si="15" ref="C23:H23">+C24+C36+C34</f>
        <v>0</v>
      </c>
      <c r="D23" s="88">
        <f t="shared" si="15"/>
        <v>1325250</v>
      </c>
      <c r="E23" s="88">
        <f t="shared" si="15"/>
        <v>1325250</v>
      </c>
      <c r="F23" s="88">
        <f t="shared" si="15"/>
        <v>0</v>
      </c>
      <c r="G23" s="88">
        <f t="shared" si="15"/>
        <v>925391</v>
      </c>
      <c r="H23" s="88">
        <f t="shared" si="15"/>
        <v>462360</v>
      </c>
      <c r="I23" s="88">
        <f>+I24+I36+I34</f>
        <v>463031</v>
      </c>
    </row>
    <row r="24" spans="1:9" s="19" customFormat="1" ht="16.5" customHeight="1">
      <c r="A24" s="17" t="s">
        <v>231</v>
      </c>
      <c r="B24" s="20" t="s">
        <v>210</v>
      </c>
      <c r="C24" s="88">
        <f aca="true" t="shared" si="16" ref="C24:H24">C25+C28+C29+C30+C32+C26+C27+C31</f>
        <v>0</v>
      </c>
      <c r="D24" s="88">
        <f t="shared" si="16"/>
        <v>1295370</v>
      </c>
      <c r="E24" s="88">
        <f t="shared" si="16"/>
        <v>1295370</v>
      </c>
      <c r="F24" s="88">
        <f t="shared" si="16"/>
        <v>0</v>
      </c>
      <c r="G24" s="88">
        <f t="shared" si="16"/>
        <v>904188</v>
      </c>
      <c r="H24" s="88">
        <f t="shared" si="16"/>
        <v>451367</v>
      </c>
      <c r="I24" s="88">
        <f>I25+I28+I29+I30+I32+I26+I27+I31</f>
        <v>452821</v>
      </c>
    </row>
    <row r="25" spans="1:9" s="19" customFormat="1" ht="16.5" customHeight="1">
      <c r="A25" s="22" t="s">
        <v>233</v>
      </c>
      <c r="B25" s="23" t="s">
        <v>212</v>
      </c>
      <c r="C25" s="89"/>
      <c r="D25" s="90">
        <v>1053860</v>
      </c>
      <c r="E25" s="90">
        <v>1053860</v>
      </c>
      <c r="F25" s="90"/>
      <c r="G25" s="45">
        <v>750272</v>
      </c>
      <c r="H25" s="45">
        <f>G25-I25</f>
        <v>383094</v>
      </c>
      <c r="I25" s="45">
        <v>367178</v>
      </c>
    </row>
    <row r="26" spans="1:9" s="19" customFormat="1" ht="15">
      <c r="A26" s="22" t="s">
        <v>235</v>
      </c>
      <c r="B26" s="23" t="s">
        <v>214</v>
      </c>
      <c r="C26" s="89"/>
      <c r="D26" s="90">
        <v>131490</v>
      </c>
      <c r="E26" s="90">
        <v>131490</v>
      </c>
      <c r="F26" s="90"/>
      <c r="G26" s="45">
        <v>86551</v>
      </c>
      <c r="H26" s="45">
        <f>G26-I26</f>
        <v>41061</v>
      </c>
      <c r="I26" s="45">
        <v>45490</v>
      </c>
    </row>
    <row r="27" spans="1:9" s="19" customFormat="1" ht="15">
      <c r="A27" s="22" t="s">
        <v>237</v>
      </c>
      <c r="B27" s="23" t="s">
        <v>216</v>
      </c>
      <c r="C27" s="89"/>
      <c r="D27" s="90">
        <v>38940</v>
      </c>
      <c r="E27" s="90">
        <v>38940</v>
      </c>
      <c r="F27" s="90"/>
      <c r="G27" s="45">
        <v>25948</v>
      </c>
      <c r="H27" s="45">
        <f>G27-I27</f>
        <v>11713</v>
      </c>
      <c r="I27" s="45">
        <v>14235</v>
      </c>
    </row>
    <row r="28" spans="1:9" s="19" customFormat="1" ht="16.5" customHeight="1">
      <c r="A28" s="22" t="s">
        <v>239</v>
      </c>
      <c r="B28" s="24" t="s">
        <v>218</v>
      </c>
      <c r="C28" s="89"/>
      <c r="D28" s="90">
        <v>2630</v>
      </c>
      <c r="E28" s="90">
        <v>2630</v>
      </c>
      <c r="F28" s="90"/>
      <c r="G28" s="45">
        <v>888</v>
      </c>
      <c r="H28" s="45">
        <f>G28-I28</f>
        <v>888</v>
      </c>
      <c r="I28" s="45"/>
    </row>
    <row r="29" spans="1:9" s="19" customFormat="1" ht="16.5" customHeight="1">
      <c r="A29" s="22" t="s">
        <v>241</v>
      </c>
      <c r="B29" s="24" t="s">
        <v>220</v>
      </c>
      <c r="C29" s="89"/>
      <c r="D29" s="90">
        <v>2000</v>
      </c>
      <c r="E29" s="90">
        <v>2000</v>
      </c>
      <c r="F29" s="90"/>
      <c r="G29" s="45">
        <v>1000</v>
      </c>
      <c r="H29" s="45">
        <f>G29-I29</f>
        <v>1000</v>
      </c>
      <c r="I29" s="45"/>
    </row>
    <row r="30" spans="1:9" ht="16.5" customHeight="1">
      <c r="A30" s="22" t="s">
        <v>243</v>
      </c>
      <c r="B30" s="24" t="s">
        <v>222</v>
      </c>
      <c r="C30" s="89"/>
      <c r="D30" s="90"/>
      <c r="E30" s="90"/>
      <c r="F30" s="90"/>
      <c r="G30" s="45"/>
      <c r="H30" s="45"/>
      <c r="I30" s="45"/>
    </row>
    <row r="31" spans="1:9" ht="16.5" customHeight="1">
      <c r="A31" s="22" t="s">
        <v>244</v>
      </c>
      <c r="B31" s="24" t="s">
        <v>224</v>
      </c>
      <c r="C31" s="89"/>
      <c r="D31" s="90">
        <v>43630</v>
      </c>
      <c r="E31" s="90">
        <v>43630</v>
      </c>
      <c r="F31" s="90"/>
      <c r="G31" s="45">
        <v>29069</v>
      </c>
      <c r="H31" s="45">
        <f>G31-I31</f>
        <v>13863</v>
      </c>
      <c r="I31" s="45">
        <v>15206</v>
      </c>
    </row>
    <row r="32" spans="1:9" ht="16.5" customHeight="1">
      <c r="A32" s="22" t="s">
        <v>246</v>
      </c>
      <c r="B32" s="24" t="s">
        <v>226</v>
      </c>
      <c r="C32" s="89"/>
      <c r="D32" s="90">
        <v>22820</v>
      </c>
      <c r="E32" s="90">
        <v>22820</v>
      </c>
      <c r="F32" s="90"/>
      <c r="G32" s="45">
        <v>10460</v>
      </c>
      <c r="H32" s="45">
        <f>G32-I32</f>
        <v>-252</v>
      </c>
      <c r="I32" s="45">
        <v>10712</v>
      </c>
    </row>
    <row r="33" spans="1:9" ht="16.5" customHeight="1">
      <c r="A33" s="22"/>
      <c r="B33" s="24" t="s">
        <v>228</v>
      </c>
      <c r="C33" s="89"/>
      <c r="D33" s="90"/>
      <c r="E33" s="90"/>
      <c r="F33" s="90"/>
      <c r="G33" s="45"/>
      <c r="H33" s="45"/>
      <c r="I33" s="45"/>
    </row>
    <row r="34" spans="1:9" ht="16.5" customHeight="1">
      <c r="A34" s="22" t="s">
        <v>248</v>
      </c>
      <c r="B34" s="20" t="s">
        <v>230</v>
      </c>
      <c r="C34" s="89">
        <f aca="true" t="shared" si="17" ref="C34:I34">C35</f>
        <v>0</v>
      </c>
      <c r="D34" s="89">
        <f t="shared" si="17"/>
        <v>0</v>
      </c>
      <c r="E34" s="89">
        <f t="shared" si="17"/>
        <v>0</v>
      </c>
      <c r="F34" s="89">
        <f t="shared" si="17"/>
        <v>0</v>
      </c>
      <c r="G34" s="89">
        <f t="shared" si="17"/>
        <v>0</v>
      </c>
      <c r="H34" s="89">
        <f t="shared" si="17"/>
        <v>0</v>
      </c>
      <c r="I34" s="89">
        <f t="shared" si="17"/>
        <v>0</v>
      </c>
    </row>
    <row r="35" spans="1:9" ht="16.5" customHeight="1">
      <c r="A35" s="22" t="s">
        <v>250</v>
      </c>
      <c r="B35" s="24" t="s">
        <v>232</v>
      </c>
      <c r="C35" s="89"/>
      <c r="D35" s="90"/>
      <c r="E35" s="90"/>
      <c r="F35" s="90"/>
      <c r="G35" s="45"/>
      <c r="H35" s="45"/>
      <c r="I35" s="45"/>
    </row>
    <row r="36" spans="1:9" ht="16.5" customHeight="1">
      <c r="A36" s="17" t="s">
        <v>252</v>
      </c>
      <c r="B36" s="20" t="s">
        <v>234</v>
      </c>
      <c r="C36" s="88">
        <f aca="true" t="shared" si="18" ref="C36:H36">+C37+C38+C39+C40+C41+C42+C43</f>
        <v>0</v>
      </c>
      <c r="D36" s="88">
        <f t="shared" si="18"/>
        <v>29880</v>
      </c>
      <c r="E36" s="88">
        <f t="shared" si="18"/>
        <v>29880</v>
      </c>
      <c r="F36" s="88">
        <f t="shared" si="18"/>
        <v>0</v>
      </c>
      <c r="G36" s="88">
        <f t="shared" si="18"/>
        <v>21203</v>
      </c>
      <c r="H36" s="88">
        <f t="shared" si="18"/>
        <v>10993</v>
      </c>
      <c r="I36" s="88">
        <f>+I37+I38+I39+I40+I41+I42+I43</f>
        <v>10210</v>
      </c>
    </row>
    <row r="37" spans="1:9" ht="16.5" customHeight="1">
      <c r="A37" s="22" t="s">
        <v>254</v>
      </c>
      <c r="B37" s="24" t="s">
        <v>236</v>
      </c>
      <c r="C37" s="89"/>
      <c r="D37" s="90"/>
      <c r="E37" s="90"/>
      <c r="F37" s="90"/>
      <c r="G37" s="45"/>
      <c r="H37" s="45"/>
      <c r="I37" s="45"/>
    </row>
    <row r="38" spans="1:9" ht="16.5" customHeight="1">
      <c r="A38" s="22" t="s">
        <v>256</v>
      </c>
      <c r="B38" s="24" t="s">
        <v>238</v>
      </c>
      <c r="C38" s="89"/>
      <c r="D38" s="90"/>
      <c r="E38" s="90"/>
      <c r="F38" s="90"/>
      <c r="G38" s="45"/>
      <c r="H38" s="45"/>
      <c r="I38" s="45"/>
    </row>
    <row r="39" spans="1:9" s="19" customFormat="1" ht="16.5" customHeight="1">
      <c r="A39" s="22" t="s">
        <v>258</v>
      </c>
      <c r="B39" s="24" t="s">
        <v>240</v>
      </c>
      <c r="C39" s="89"/>
      <c r="D39" s="90"/>
      <c r="E39" s="90"/>
      <c r="F39" s="90"/>
      <c r="G39" s="45"/>
      <c r="H39" s="45"/>
      <c r="I39" s="45"/>
    </row>
    <row r="40" spans="1:9" ht="16.5" customHeight="1">
      <c r="A40" s="22" t="s">
        <v>260</v>
      </c>
      <c r="B40" s="25" t="s">
        <v>242</v>
      </c>
      <c r="C40" s="89"/>
      <c r="D40" s="90"/>
      <c r="E40" s="90"/>
      <c r="F40" s="90"/>
      <c r="G40" s="45"/>
      <c r="H40" s="45"/>
      <c r="I40" s="45"/>
    </row>
    <row r="41" spans="1:9" ht="16.5" customHeight="1">
      <c r="A41" s="22" t="s">
        <v>262</v>
      </c>
      <c r="B41" s="25" t="s">
        <v>41</v>
      </c>
      <c r="C41" s="89"/>
      <c r="D41" s="90"/>
      <c r="E41" s="90"/>
      <c r="F41" s="90"/>
      <c r="G41" s="45"/>
      <c r="H41" s="45"/>
      <c r="I41" s="45"/>
    </row>
    <row r="42" spans="1:9" ht="16.5" customHeight="1">
      <c r="A42" s="22" t="s">
        <v>264</v>
      </c>
      <c r="B42" s="25" t="s">
        <v>245</v>
      </c>
      <c r="C42" s="89"/>
      <c r="D42" s="90">
        <v>29880</v>
      </c>
      <c r="E42" s="90">
        <v>29880</v>
      </c>
      <c r="F42" s="90"/>
      <c r="G42" s="45">
        <v>21203</v>
      </c>
      <c r="H42" s="45">
        <f>G42-I42</f>
        <v>10993</v>
      </c>
      <c r="I42" s="45">
        <v>10210</v>
      </c>
    </row>
    <row r="43" spans="1:9" ht="16.5" customHeight="1">
      <c r="A43" s="22" t="s">
        <v>266</v>
      </c>
      <c r="B43" s="25" t="s">
        <v>247</v>
      </c>
      <c r="C43" s="89"/>
      <c r="D43" s="90"/>
      <c r="E43" s="90"/>
      <c r="F43" s="90"/>
      <c r="G43" s="45"/>
      <c r="H43" s="45"/>
      <c r="I43" s="45"/>
    </row>
    <row r="44" spans="1:9" ht="16.5" customHeight="1">
      <c r="A44" s="17" t="s">
        <v>268</v>
      </c>
      <c r="B44" s="20" t="s">
        <v>191</v>
      </c>
      <c r="C44" s="88">
        <f aca="true" t="shared" si="19" ref="C44:H44">+C45+C59+C58+C61+C64+C66+C67+C69+C65+C68</f>
        <v>0</v>
      </c>
      <c r="D44" s="88">
        <f t="shared" si="19"/>
        <v>70285930</v>
      </c>
      <c r="E44" s="88">
        <f t="shared" si="19"/>
        <v>80252780</v>
      </c>
      <c r="F44" s="88">
        <f t="shared" si="19"/>
        <v>0</v>
      </c>
      <c r="G44" s="88">
        <f t="shared" si="19"/>
        <v>56985066.71000001</v>
      </c>
      <c r="H44" s="88">
        <f t="shared" si="19"/>
        <v>24432713.990000002</v>
      </c>
      <c r="I44" s="88">
        <f>+I45+I59+I58+I61+I64+I66+I67+I69+I65+I68</f>
        <v>32552352.720000003</v>
      </c>
    </row>
    <row r="45" spans="1:9" ht="16.5" customHeight="1">
      <c r="A45" s="17" t="s">
        <v>270</v>
      </c>
      <c r="B45" s="20" t="s">
        <v>249</v>
      </c>
      <c r="C45" s="88">
        <f aca="true" t="shared" si="20" ref="C45:H45">+C46+C47+C48+C49+C50+C51+C52+C53+C55</f>
        <v>0</v>
      </c>
      <c r="D45" s="88">
        <f t="shared" si="20"/>
        <v>70278370</v>
      </c>
      <c r="E45" s="88">
        <f t="shared" si="20"/>
        <v>80245220</v>
      </c>
      <c r="F45" s="88">
        <f t="shared" si="20"/>
        <v>0</v>
      </c>
      <c r="G45" s="88">
        <f t="shared" si="20"/>
        <v>56982426.71000001</v>
      </c>
      <c r="H45" s="88">
        <f t="shared" si="20"/>
        <v>24431273.990000002</v>
      </c>
      <c r="I45" s="88">
        <f>+I46+I47+I48+I49+I50+I51+I52+I53+I55</f>
        <v>32551152.720000003</v>
      </c>
    </row>
    <row r="46" spans="1:9" s="19" customFormat="1" ht="16.5" customHeight="1">
      <c r="A46" s="22" t="s">
        <v>272</v>
      </c>
      <c r="B46" s="24" t="s">
        <v>251</v>
      </c>
      <c r="C46" s="89"/>
      <c r="D46" s="90">
        <v>0</v>
      </c>
      <c r="E46" s="90">
        <v>0</v>
      </c>
      <c r="F46" s="90"/>
      <c r="G46" s="45"/>
      <c r="H46" s="45"/>
      <c r="I46" s="45"/>
    </row>
    <row r="47" spans="1:9" s="19" customFormat="1" ht="16.5" customHeight="1">
      <c r="A47" s="22" t="s">
        <v>274</v>
      </c>
      <c r="B47" s="24" t="s">
        <v>253</v>
      </c>
      <c r="C47" s="89"/>
      <c r="D47" s="90">
        <v>0</v>
      </c>
      <c r="E47" s="90">
        <v>0</v>
      </c>
      <c r="F47" s="90"/>
      <c r="G47" s="45"/>
      <c r="H47" s="45"/>
      <c r="I47" s="45"/>
    </row>
    <row r="48" spans="1:9" ht="16.5" customHeight="1">
      <c r="A48" s="22" t="s">
        <v>276</v>
      </c>
      <c r="B48" s="24" t="s">
        <v>255</v>
      </c>
      <c r="C48" s="89"/>
      <c r="D48" s="90">
        <v>50100</v>
      </c>
      <c r="E48" s="90">
        <v>50100</v>
      </c>
      <c r="F48" s="90"/>
      <c r="G48" s="45">
        <v>27100</v>
      </c>
      <c r="H48" s="45">
        <f>G48-I48</f>
        <v>13850</v>
      </c>
      <c r="I48" s="45">
        <v>13250</v>
      </c>
    </row>
    <row r="49" spans="1:9" ht="16.5" customHeight="1">
      <c r="A49" s="22" t="s">
        <v>278</v>
      </c>
      <c r="B49" s="24" t="s">
        <v>257</v>
      </c>
      <c r="C49" s="89"/>
      <c r="D49" s="90">
        <v>1450</v>
      </c>
      <c r="E49" s="90">
        <v>1450</v>
      </c>
      <c r="F49" s="90"/>
      <c r="G49" s="45">
        <v>711.38</v>
      </c>
      <c r="H49" s="45">
        <f>G49-I49</f>
        <v>399.3</v>
      </c>
      <c r="I49" s="45">
        <v>312.08</v>
      </c>
    </row>
    <row r="50" spans="1:9" ht="16.5" customHeight="1">
      <c r="A50" s="22" t="s">
        <v>280</v>
      </c>
      <c r="B50" s="24" t="s">
        <v>259</v>
      </c>
      <c r="C50" s="89"/>
      <c r="D50" s="90"/>
      <c r="E50" s="90"/>
      <c r="F50" s="90"/>
      <c r="G50" s="45"/>
      <c r="H50" s="45"/>
      <c r="I50" s="45"/>
    </row>
    <row r="51" spans="1:9" ht="16.5" customHeight="1">
      <c r="A51" s="22" t="s">
        <v>282</v>
      </c>
      <c r="B51" s="24" t="s">
        <v>261</v>
      </c>
      <c r="C51" s="89"/>
      <c r="D51" s="90"/>
      <c r="E51" s="90"/>
      <c r="F51" s="90"/>
      <c r="G51" s="45"/>
      <c r="H51" s="45"/>
      <c r="I51" s="45"/>
    </row>
    <row r="52" spans="1:9" ht="16.5" customHeight="1">
      <c r="A52" s="22" t="s">
        <v>284</v>
      </c>
      <c r="B52" s="24" t="s">
        <v>263</v>
      </c>
      <c r="C52" s="89"/>
      <c r="D52" s="90">
        <v>10100</v>
      </c>
      <c r="E52" s="90">
        <v>10100</v>
      </c>
      <c r="F52" s="90"/>
      <c r="G52" s="45">
        <v>7095.39</v>
      </c>
      <c r="H52" s="45">
        <f>G52-I52</f>
        <v>4060.3100000000004</v>
      </c>
      <c r="I52" s="45">
        <v>3035.08</v>
      </c>
    </row>
    <row r="53" spans="1:9" ht="16.5" customHeight="1">
      <c r="A53" s="17" t="s">
        <v>286</v>
      </c>
      <c r="B53" s="20" t="s">
        <v>265</v>
      </c>
      <c r="C53" s="91">
        <f aca="true" t="shared" si="21" ref="C53:H53">+C54+C89</f>
        <v>0</v>
      </c>
      <c r="D53" s="91">
        <f t="shared" si="21"/>
        <v>70183480</v>
      </c>
      <c r="E53" s="91">
        <f t="shared" si="21"/>
        <v>80150330</v>
      </c>
      <c r="F53" s="91">
        <f t="shared" si="21"/>
        <v>0</v>
      </c>
      <c r="G53" s="91">
        <f t="shared" si="21"/>
        <v>56925409.940000005</v>
      </c>
      <c r="H53" s="91">
        <f t="shared" si="21"/>
        <v>24401854.380000003</v>
      </c>
      <c r="I53" s="91">
        <f>+I54+I89</f>
        <v>32523555.560000002</v>
      </c>
    </row>
    <row r="54" spans="1:9" ht="16.5" customHeight="1">
      <c r="A54" s="27" t="s">
        <v>288</v>
      </c>
      <c r="B54" s="28" t="s">
        <v>267</v>
      </c>
      <c r="C54" s="92"/>
      <c r="D54" s="90">
        <v>1000</v>
      </c>
      <c r="E54" s="90">
        <v>1000</v>
      </c>
      <c r="F54" s="90"/>
      <c r="G54" s="45"/>
      <c r="H54" s="45"/>
      <c r="I54" s="45"/>
    </row>
    <row r="55" spans="1:9" s="19" customFormat="1" ht="16.5" customHeight="1">
      <c r="A55" s="22" t="s">
        <v>290</v>
      </c>
      <c r="B55" s="24" t="s">
        <v>269</v>
      </c>
      <c r="C55" s="89"/>
      <c r="D55" s="90">
        <v>33240</v>
      </c>
      <c r="E55" s="90">
        <v>33240</v>
      </c>
      <c r="F55" s="90"/>
      <c r="G55" s="45">
        <v>22110</v>
      </c>
      <c r="H55" s="45">
        <f>G55-I55</f>
        <v>11110</v>
      </c>
      <c r="I55" s="45">
        <v>11000</v>
      </c>
    </row>
    <row r="56" spans="1:9" s="26" customFormat="1" ht="16.5" customHeight="1">
      <c r="A56" s="22"/>
      <c r="B56" s="24" t="s">
        <v>271</v>
      </c>
      <c r="C56" s="89"/>
      <c r="D56" s="90"/>
      <c r="E56" s="90"/>
      <c r="F56" s="90"/>
      <c r="G56" s="45"/>
      <c r="H56" s="45"/>
      <c r="I56" s="45"/>
    </row>
    <row r="57" spans="1:9" ht="16.5" customHeight="1">
      <c r="A57" s="22"/>
      <c r="B57" s="24" t="s">
        <v>273</v>
      </c>
      <c r="C57" s="89"/>
      <c r="D57" s="90"/>
      <c r="E57" s="90"/>
      <c r="F57" s="90"/>
      <c r="G57" s="45"/>
      <c r="H57" s="45"/>
      <c r="I57" s="45"/>
    </row>
    <row r="58" spans="1:9" s="19" customFormat="1" ht="16.5" customHeight="1">
      <c r="A58" s="17" t="s">
        <v>294</v>
      </c>
      <c r="B58" s="24" t="s">
        <v>275</v>
      </c>
      <c r="C58" s="89"/>
      <c r="D58" s="90"/>
      <c r="E58" s="90"/>
      <c r="F58" s="90"/>
      <c r="G58" s="45"/>
      <c r="H58" s="45"/>
      <c r="I58" s="45"/>
    </row>
    <row r="59" spans="1:9" s="19" customFormat="1" ht="16.5" customHeight="1">
      <c r="A59" s="17" t="s">
        <v>296</v>
      </c>
      <c r="B59" s="20" t="s">
        <v>277</v>
      </c>
      <c r="C59" s="93">
        <f aca="true" t="shared" si="22" ref="C59:I59">+C60</f>
        <v>0</v>
      </c>
      <c r="D59" s="93">
        <f t="shared" si="22"/>
        <v>0</v>
      </c>
      <c r="E59" s="93">
        <f t="shared" si="22"/>
        <v>0</v>
      </c>
      <c r="F59" s="93">
        <f t="shared" si="22"/>
        <v>0</v>
      </c>
      <c r="G59" s="93">
        <f t="shared" si="22"/>
        <v>0</v>
      </c>
      <c r="H59" s="93">
        <f t="shared" si="22"/>
        <v>0</v>
      </c>
      <c r="I59" s="93">
        <f t="shared" si="22"/>
        <v>0</v>
      </c>
    </row>
    <row r="60" spans="1:9" s="19" customFormat="1" ht="16.5" customHeight="1">
      <c r="A60" s="22" t="s">
        <v>298</v>
      </c>
      <c r="B60" s="24" t="s">
        <v>279</v>
      </c>
      <c r="C60" s="89"/>
      <c r="D60" s="90"/>
      <c r="E60" s="90"/>
      <c r="F60" s="90"/>
      <c r="G60" s="45"/>
      <c r="H60" s="45"/>
      <c r="I60" s="45"/>
    </row>
    <row r="61" spans="1:9" s="19" customFormat="1" ht="16.5" customHeight="1">
      <c r="A61" s="17" t="s">
        <v>300</v>
      </c>
      <c r="B61" s="20" t="s">
        <v>281</v>
      </c>
      <c r="C61" s="88">
        <f aca="true" t="shared" si="23" ref="C61:H61">+C62+C63</f>
        <v>0</v>
      </c>
      <c r="D61" s="88">
        <f t="shared" si="23"/>
        <v>0</v>
      </c>
      <c r="E61" s="88">
        <f t="shared" si="23"/>
        <v>0</v>
      </c>
      <c r="F61" s="88">
        <f t="shared" si="23"/>
        <v>0</v>
      </c>
      <c r="G61" s="88">
        <f t="shared" si="23"/>
        <v>0</v>
      </c>
      <c r="H61" s="88">
        <f t="shared" si="23"/>
        <v>0</v>
      </c>
      <c r="I61" s="88">
        <f>+I62+I63</f>
        <v>0</v>
      </c>
    </row>
    <row r="62" spans="1:9" ht="16.5" customHeight="1">
      <c r="A62" s="17" t="s">
        <v>301</v>
      </c>
      <c r="B62" s="24" t="s">
        <v>283</v>
      </c>
      <c r="C62" s="89"/>
      <c r="D62" s="90"/>
      <c r="E62" s="90"/>
      <c r="F62" s="90"/>
      <c r="G62" s="45"/>
      <c r="H62" s="45"/>
      <c r="I62" s="45"/>
    </row>
    <row r="63" spans="1:9" s="19" customFormat="1" ht="16.5" customHeight="1">
      <c r="A63" s="17" t="s">
        <v>303</v>
      </c>
      <c r="B63" s="24" t="s">
        <v>285</v>
      </c>
      <c r="C63" s="89"/>
      <c r="D63" s="90"/>
      <c r="E63" s="90"/>
      <c r="F63" s="90"/>
      <c r="G63" s="45"/>
      <c r="H63" s="45"/>
      <c r="I63" s="45"/>
    </row>
    <row r="64" spans="1:9" ht="16.5" customHeight="1">
      <c r="A64" s="22" t="s">
        <v>305</v>
      </c>
      <c r="B64" s="24" t="s">
        <v>287</v>
      </c>
      <c r="C64" s="89"/>
      <c r="D64" s="90">
        <v>1720</v>
      </c>
      <c r="E64" s="90">
        <v>1720</v>
      </c>
      <c r="F64" s="90"/>
      <c r="G64" s="45"/>
      <c r="H64" s="45">
        <f>G64-I64</f>
        <v>0</v>
      </c>
      <c r="I64" s="45"/>
    </row>
    <row r="65" spans="1:9" ht="16.5" customHeight="1">
      <c r="A65" s="22" t="s">
        <v>306</v>
      </c>
      <c r="B65" s="23" t="s">
        <v>289</v>
      </c>
      <c r="C65" s="89"/>
      <c r="D65" s="90"/>
      <c r="E65" s="90"/>
      <c r="F65" s="90"/>
      <c r="G65" s="45"/>
      <c r="H65" s="45"/>
      <c r="I65" s="45"/>
    </row>
    <row r="66" spans="1:9" ht="16.5" customHeight="1">
      <c r="A66" s="22" t="s">
        <v>308</v>
      </c>
      <c r="B66" s="24" t="s">
        <v>291</v>
      </c>
      <c r="C66" s="89"/>
      <c r="D66" s="90"/>
      <c r="E66" s="90"/>
      <c r="F66" s="90"/>
      <c r="G66" s="45"/>
      <c r="H66" s="45"/>
      <c r="I66" s="45"/>
    </row>
    <row r="67" spans="1:9" ht="16.5" customHeight="1">
      <c r="A67" s="22" t="s">
        <v>310</v>
      </c>
      <c r="B67" s="24" t="s">
        <v>292</v>
      </c>
      <c r="C67" s="89"/>
      <c r="D67" s="90">
        <v>2000</v>
      </c>
      <c r="E67" s="90">
        <v>2000</v>
      </c>
      <c r="F67" s="90"/>
      <c r="G67" s="45"/>
      <c r="H67" s="45"/>
      <c r="I67" s="45"/>
    </row>
    <row r="68" spans="1:9" ht="30">
      <c r="A68" s="22" t="s">
        <v>311</v>
      </c>
      <c r="B68" s="24" t="s">
        <v>293</v>
      </c>
      <c r="C68" s="89"/>
      <c r="D68" s="90"/>
      <c r="E68" s="90"/>
      <c r="F68" s="90"/>
      <c r="G68" s="45"/>
      <c r="H68" s="45"/>
      <c r="I68" s="45"/>
    </row>
    <row r="69" spans="1:9" ht="16.5" customHeight="1">
      <c r="A69" s="17" t="s">
        <v>312</v>
      </c>
      <c r="B69" s="20" t="s">
        <v>295</v>
      </c>
      <c r="C69" s="93">
        <f aca="true" t="shared" si="24" ref="C69:H69">+C70+C71</f>
        <v>0</v>
      </c>
      <c r="D69" s="93">
        <f t="shared" si="24"/>
        <v>3840</v>
      </c>
      <c r="E69" s="93">
        <f t="shared" si="24"/>
        <v>3840</v>
      </c>
      <c r="F69" s="93">
        <f t="shared" si="24"/>
        <v>0</v>
      </c>
      <c r="G69" s="93">
        <f t="shared" si="24"/>
        <v>2640</v>
      </c>
      <c r="H69" s="93">
        <f t="shared" si="24"/>
        <v>1440</v>
      </c>
      <c r="I69" s="93">
        <f>+I70+I71</f>
        <v>1200</v>
      </c>
    </row>
    <row r="70" spans="1:9" ht="16.5" customHeight="1">
      <c r="A70" s="22" t="s">
        <v>314</v>
      </c>
      <c r="B70" s="24" t="s">
        <v>297</v>
      </c>
      <c r="C70" s="89"/>
      <c r="D70" s="90">
        <v>3600</v>
      </c>
      <c r="E70" s="90">
        <v>3600</v>
      </c>
      <c r="F70" s="90"/>
      <c r="G70" s="45">
        <v>2400</v>
      </c>
      <c r="H70" s="45">
        <f>G70-I70</f>
        <v>1200</v>
      </c>
      <c r="I70" s="45">
        <v>1200</v>
      </c>
    </row>
    <row r="71" spans="1:9" s="19" customFormat="1" ht="16.5" customHeight="1">
      <c r="A71" s="22" t="s">
        <v>316</v>
      </c>
      <c r="B71" s="24" t="s">
        <v>299</v>
      </c>
      <c r="C71" s="89"/>
      <c r="D71" s="90">
        <v>240</v>
      </c>
      <c r="E71" s="90">
        <v>240</v>
      </c>
      <c r="F71" s="90"/>
      <c r="G71" s="94">
        <v>240</v>
      </c>
      <c r="H71" s="45">
        <f>G71-I71</f>
        <v>240</v>
      </c>
      <c r="I71" s="94">
        <v>0</v>
      </c>
    </row>
    <row r="72" spans="1:9" ht="16.5" customHeight="1">
      <c r="A72" s="17" t="s">
        <v>318</v>
      </c>
      <c r="B72" s="20" t="s">
        <v>192</v>
      </c>
      <c r="C72" s="87">
        <f>+C73</f>
        <v>0</v>
      </c>
      <c r="D72" s="87">
        <f aca="true" t="shared" si="25" ref="D72:I73">+D73</f>
        <v>0</v>
      </c>
      <c r="E72" s="87">
        <f t="shared" si="25"/>
        <v>0</v>
      </c>
      <c r="F72" s="87">
        <f t="shared" si="25"/>
        <v>0</v>
      </c>
      <c r="G72" s="87">
        <f t="shared" si="25"/>
        <v>0</v>
      </c>
      <c r="H72" s="87">
        <f t="shared" si="25"/>
        <v>0</v>
      </c>
      <c r="I72" s="87">
        <f t="shared" si="25"/>
        <v>0</v>
      </c>
    </row>
    <row r="73" spans="1:9" ht="16.5" customHeight="1">
      <c r="A73" s="29" t="s">
        <v>320</v>
      </c>
      <c r="B73" s="20" t="s">
        <v>302</v>
      </c>
      <c r="C73" s="87">
        <f>+C74</f>
        <v>0</v>
      </c>
      <c r="D73" s="87">
        <f t="shared" si="25"/>
        <v>0</v>
      </c>
      <c r="E73" s="87">
        <f t="shared" si="25"/>
        <v>0</v>
      </c>
      <c r="F73" s="87">
        <f t="shared" si="25"/>
        <v>0</v>
      </c>
      <c r="G73" s="87">
        <f t="shared" si="25"/>
        <v>0</v>
      </c>
      <c r="H73" s="87">
        <f t="shared" si="25"/>
        <v>0</v>
      </c>
      <c r="I73" s="87">
        <f t="shared" si="25"/>
        <v>0</v>
      </c>
    </row>
    <row r="74" spans="1:9" s="19" customFormat="1" ht="16.5" customHeight="1">
      <c r="A74" s="29" t="s">
        <v>322</v>
      </c>
      <c r="B74" s="24" t="s">
        <v>304</v>
      </c>
      <c r="C74" s="89"/>
      <c r="D74" s="90"/>
      <c r="E74" s="90"/>
      <c r="F74" s="90"/>
      <c r="G74" s="45"/>
      <c r="H74" s="45"/>
      <c r="I74" s="45"/>
    </row>
    <row r="75" spans="1:9" s="19" customFormat="1" ht="16.5" customHeight="1">
      <c r="A75" s="29" t="s">
        <v>196</v>
      </c>
      <c r="B75" s="30" t="s">
        <v>197</v>
      </c>
      <c r="C75" s="89">
        <f aca="true" t="shared" si="26" ref="C75:H75">C76+C77</f>
        <v>0</v>
      </c>
      <c r="D75" s="89">
        <f t="shared" si="26"/>
        <v>0</v>
      </c>
      <c r="E75" s="89">
        <f t="shared" si="26"/>
        <v>0</v>
      </c>
      <c r="F75" s="89">
        <f t="shared" si="26"/>
        <v>0</v>
      </c>
      <c r="G75" s="89">
        <f t="shared" si="26"/>
        <v>0</v>
      </c>
      <c r="H75" s="89">
        <f t="shared" si="26"/>
        <v>0</v>
      </c>
      <c r="I75" s="89">
        <f>I76+I77</f>
        <v>0</v>
      </c>
    </row>
    <row r="76" spans="1:9" s="19" customFormat="1" ht="16.5" customHeight="1">
      <c r="A76" s="29" t="s">
        <v>325</v>
      </c>
      <c r="B76" s="31" t="s">
        <v>307</v>
      </c>
      <c r="C76" s="89"/>
      <c r="D76" s="90"/>
      <c r="E76" s="90"/>
      <c r="F76" s="90"/>
      <c r="G76" s="45"/>
      <c r="H76" s="45"/>
      <c r="I76" s="45"/>
    </row>
    <row r="77" spans="1:9" ht="16.5" customHeight="1">
      <c r="A77" s="29" t="s">
        <v>327</v>
      </c>
      <c r="B77" s="31" t="s">
        <v>309</v>
      </c>
      <c r="C77" s="89"/>
      <c r="D77" s="90"/>
      <c r="E77" s="90"/>
      <c r="F77" s="90"/>
      <c r="G77" s="45"/>
      <c r="H77" s="45"/>
      <c r="I77" s="45"/>
    </row>
    <row r="78" spans="1:9" s="19" customFormat="1" ht="16.5" customHeight="1">
      <c r="A78" s="17" t="s">
        <v>329</v>
      </c>
      <c r="B78" s="20" t="s">
        <v>198</v>
      </c>
      <c r="C78" s="88">
        <f aca="true" t="shared" si="27" ref="C78:I78">+C79</f>
        <v>0</v>
      </c>
      <c r="D78" s="88">
        <f t="shared" si="27"/>
        <v>0</v>
      </c>
      <c r="E78" s="88">
        <f t="shared" si="27"/>
        <v>0</v>
      </c>
      <c r="F78" s="88">
        <f t="shared" si="27"/>
        <v>0</v>
      </c>
      <c r="G78" s="88">
        <f t="shared" si="27"/>
        <v>0</v>
      </c>
      <c r="H78" s="88">
        <f t="shared" si="27"/>
        <v>0</v>
      </c>
      <c r="I78" s="88">
        <f t="shared" si="27"/>
        <v>0</v>
      </c>
    </row>
    <row r="79" spans="1:9" s="19" customFormat="1" ht="16.5" customHeight="1">
      <c r="A79" s="17" t="s">
        <v>331</v>
      </c>
      <c r="B79" s="20" t="s">
        <v>199</v>
      </c>
      <c r="C79" s="88">
        <f aca="true" t="shared" si="28" ref="C79:H79">+C80+C85</f>
        <v>0</v>
      </c>
      <c r="D79" s="88">
        <f t="shared" si="28"/>
        <v>0</v>
      </c>
      <c r="E79" s="88">
        <f t="shared" si="28"/>
        <v>0</v>
      </c>
      <c r="F79" s="88">
        <f t="shared" si="28"/>
        <v>0</v>
      </c>
      <c r="G79" s="88">
        <f t="shared" si="28"/>
        <v>0</v>
      </c>
      <c r="H79" s="88">
        <f t="shared" si="28"/>
        <v>0</v>
      </c>
      <c r="I79" s="88">
        <f>+I80+I85</f>
        <v>0</v>
      </c>
    </row>
    <row r="80" spans="1:9" s="19" customFormat="1" ht="16.5" customHeight="1">
      <c r="A80" s="17" t="s">
        <v>333</v>
      </c>
      <c r="B80" s="20" t="s">
        <v>313</v>
      </c>
      <c r="C80" s="88">
        <f aca="true" t="shared" si="29" ref="C80:H80">+C82+C84+C83+C81</f>
        <v>0</v>
      </c>
      <c r="D80" s="88">
        <f t="shared" si="29"/>
        <v>0</v>
      </c>
      <c r="E80" s="88">
        <f t="shared" si="29"/>
        <v>0</v>
      </c>
      <c r="F80" s="88">
        <f t="shared" si="29"/>
        <v>0</v>
      </c>
      <c r="G80" s="88">
        <f t="shared" si="29"/>
        <v>0</v>
      </c>
      <c r="H80" s="88">
        <f t="shared" si="29"/>
        <v>0</v>
      </c>
      <c r="I80" s="88">
        <f>+I82+I84+I83+I81</f>
        <v>0</v>
      </c>
    </row>
    <row r="81" spans="1:9" s="19" customFormat="1" ht="16.5" customHeight="1">
      <c r="A81" s="17" t="s">
        <v>335</v>
      </c>
      <c r="B81" s="23" t="s">
        <v>315</v>
      </c>
      <c r="C81" s="88"/>
      <c r="D81" s="90"/>
      <c r="E81" s="90"/>
      <c r="F81" s="90"/>
      <c r="G81" s="45"/>
      <c r="H81" s="45"/>
      <c r="I81" s="45"/>
    </row>
    <row r="82" spans="1:9" s="19" customFormat="1" ht="16.5" customHeight="1">
      <c r="A82" s="22" t="s">
        <v>337</v>
      </c>
      <c r="B82" s="24" t="s">
        <v>317</v>
      </c>
      <c r="C82" s="89"/>
      <c r="D82" s="90"/>
      <c r="E82" s="90"/>
      <c r="F82" s="90"/>
      <c r="G82" s="45"/>
      <c r="H82" s="45"/>
      <c r="I82" s="45"/>
    </row>
    <row r="83" spans="1:9" s="19" customFormat="1" ht="16.5" customHeight="1">
      <c r="A83" s="22" t="s">
        <v>339</v>
      </c>
      <c r="B83" s="23" t="s">
        <v>319</v>
      </c>
      <c r="C83" s="89"/>
      <c r="D83" s="90"/>
      <c r="E83" s="90"/>
      <c r="F83" s="90"/>
      <c r="G83" s="45"/>
      <c r="H83" s="45"/>
      <c r="I83" s="45"/>
    </row>
    <row r="84" spans="1:9" ht="16.5" customHeight="1">
      <c r="A84" s="22" t="s">
        <v>340</v>
      </c>
      <c r="B84" s="24" t="s">
        <v>321</v>
      </c>
      <c r="C84" s="89"/>
      <c r="D84" s="90"/>
      <c r="E84" s="90"/>
      <c r="F84" s="90"/>
      <c r="G84" s="45"/>
      <c r="H84" s="45"/>
      <c r="I84" s="45"/>
    </row>
    <row r="85" spans="1:9" ht="16.5" customHeight="1">
      <c r="A85" s="32" t="s">
        <v>342</v>
      </c>
      <c r="B85" s="23" t="s">
        <v>323</v>
      </c>
      <c r="C85" s="89"/>
      <c r="D85" s="90"/>
      <c r="E85" s="90"/>
      <c r="F85" s="90"/>
      <c r="G85" s="45"/>
      <c r="H85" s="45"/>
      <c r="I85" s="45"/>
    </row>
    <row r="86" spans="1:9" ht="16.5" customHeight="1">
      <c r="A86" s="22" t="s">
        <v>227</v>
      </c>
      <c r="B86" s="24" t="s">
        <v>324</v>
      </c>
      <c r="C86" s="89"/>
      <c r="D86" s="90"/>
      <c r="E86" s="90"/>
      <c r="F86" s="90"/>
      <c r="G86" s="45"/>
      <c r="H86" s="45"/>
      <c r="I86" s="45"/>
    </row>
    <row r="87" spans="1:9" ht="16.5" customHeight="1">
      <c r="A87" s="22" t="s">
        <v>344</v>
      </c>
      <c r="B87" s="24" t="s">
        <v>326</v>
      </c>
      <c r="C87" s="87">
        <f aca="true" t="shared" si="30" ref="C87:H87">+C44-C89+C23+C78+C177+C75</f>
        <v>0</v>
      </c>
      <c r="D87" s="87">
        <f t="shared" si="30"/>
        <v>23262340</v>
      </c>
      <c r="E87" s="87">
        <f t="shared" si="30"/>
        <v>23262340</v>
      </c>
      <c r="F87" s="87">
        <f t="shared" si="30"/>
        <v>0</v>
      </c>
      <c r="G87" s="87">
        <f t="shared" si="30"/>
        <v>22818501.770000003</v>
      </c>
      <c r="H87" s="87">
        <f t="shared" si="30"/>
        <v>11366640.61</v>
      </c>
      <c r="I87" s="87">
        <f>+I44-I89+I23+I78+I177+I75</f>
        <v>11451861.16</v>
      </c>
    </row>
    <row r="88" spans="1:9" ht="16.5" customHeight="1">
      <c r="A88" s="22"/>
      <c r="B88" s="24" t="s">
        <v>328</v>
      </c>
      <c r="C88" s="87"/>
      <c r="D88" s="90"/>
      <c r="E88" s="90"/>
      <c r="F88" s="90"/>
      <c r="G88" s="90">
        <v>-2500</v>
      </c>
      <c r="H88" s="45">
        <f>G88-I88</f>
        <v>0</v>
      </c>
      <c r="I88" s="90">
        <v>-2500</v>
      </c>
    </row>
    <row r="89" spans="1:9" ht="16.5" customHeight="1">
      <c r="A89" s="22" t="s">
        <v>347</v>
      </c>
      <c r="B89" s="20" t="s">
        <v>330</v>
      </c>
      <c r="C89" s="95">
        <f aca="true" t="shared" si="31" ref="C89:H89">+C90+C135+C159+C161+C172+C174</f>
        <v>0</v>
      </c>
      <c r="D89" s="95">
        <f t="shared" si="31"/>
        <v>70182480</v>
      </c>
      <c r="E89" s="95">
        <f t="shared" si="31"/>
        <v>80149330</v>
      </c>
      <c r="F89" s="95">
        <f t="shared" si="31"/>
        <v>0</v>
      </c>
      <c r="G89" s="95">
        <f t="shared" si="31"/>
        <v>56925409.940000005</v>
      </c>
      <c r="H89" s="95">
        <f t="shared" si="31"/>
        <v>24401854.380000003</v>
      </c>
      <c r="I89" s="95">
        <f>+I90+I135+I159+I161+I172+I174</f>
        <v>32523555.560000002</v>
      </c>
    </row>
    <row r="90" spans="1:9" s="26" customFormat="1" ht="16.5" customHeight="1">
      <c r="A90" s="17" t="s">
        <v>349</v>
      </c>
      <c r="B90" s="20" t="s">
        <v>332</v>
      </c>
      <c r="C90" s="88">
        <f aca="true" t="shared" si="32" ref="C90:H90">+C91+C101+C115+C131+C133</f>
        <v>0</v>
      </c>
      <c r="D90" s="88">
        <f t="shared" si="32"/>
        <v>26478590</v>
      </c>
      <c r="E90" s="88">
        <f t="shared" si="32"/>
        <v>33887120</v>
      </c>
      <c r="F90" s="88">
        <f t="shared" si="32"/>
        <v>0</v>
      </c>
      <c r="G90" s="88">
        <f t="shared" si="32"/>
        <v>29004382.520000003</v>
      </c>
      <c r="H90" s="88">
        <f t="shared" si="32"/>
        <v>11710976.620000001</v>
      </c>
      <c r="I90" s="88">
        <f>+I91+I101+I115+I131+I133</f>
        <v>17293405.900000002</v>
      </c>
    </row>
    <row r="91" spans="1:9" s="26" customFormat="1" ht="16.5" customHeight="1">
      <c r="A91" s="22" t="s">
        <v>351</v>
      </c>
      <c r="B91" s="20" t="s">
        <v>334</v>
      </c>
      <c r="C91" s="87">
        <f aca="true" t="shared" si="33" ref="C91:H91">+C92+C98+C99+C93+C94</f>
        <v>0</v>
      </c>
      <c r="D91" s="87">
        <f t="shared" si="33"/>
        <v>13806590</v>
      </c>
      <c r="E91" s="87">
        <f t="shared" si="33"/>
        <v>17983120</v>
      </c>
      <c r="F91" s="87">
        <f t="shared" si="33"/>
        <v>0</v>
      </c>
      <c r="G91" s="87">
        <f t="shared" si="33"/>
        <v>13293642.370000001</v>
      </c>
      <c r="H91" s="87">
        <f t="shared" si="33"/>
        <v>4815868.730000001</v>
      </c>
      <c r="I91" s="87">
        <f>+I92+I98+I99+I93+I94</f>
        <v>8477773.64</v>
      </c>
    </row>
    <row r="92" spans="1:9" s="26" customFormat="1" ht="16.5" customHeight="1">
      <c r="A92" s="22"/>
      <c r="B92" s="23" t="s">
        <v>336</v>
      </c>
      <c r="C92" s="89"/>
      <c r="D92" s="90">
        <v>13386000</v>
      </c>
      <c r="E92" s="90">
        <v>17444120</v>
      </c>
      <c r="F92" s="90"/>
      <c r="G92" s="45">
        <v>13026141.97</v>
      </c>
      <c r="H92" s="45">
        <f>G92-I92</f>
        <v>4630658.8100000005</v>
      </c>
      <c r="I92" s="45">
        <v>8395483.16</v>
      </c>
    </row>
    <row r="93" spans="1:9" s="26" customFormat="1" ht="16.5" customHeight="1">
      <c r="A93" s="22"/>
      <c r="B93" s="23" t="s">
        <v>338</v>
      </c>
      <c r="C93" s="89"/>
      <c r="D93" s="90"/>
      <c r="E93" s="90"/>
      <c r="F93" s="90"/>
      <c r="G93" s="45"/>
      <c r="H93" s="45"/>
      <c r="I93" s="45"/>
    </row>
    <row r="94" spans="1:9" s="26" customFormat="1" ht="16.5" customHeight="1">
      <c r="A94" s="22"/>
      <c r="B94" s="100" t="s">
        <v>481</v>
      </c>
      <c r="C94" s="89">
        <f aca="true" t="shared" si="34" ref="C94:H94">C95+C96+C97</f>
        <v>0</v>
      </c>
      <c r="D94" s="89">
        <f t="shared" si="34"/>
        <v>198000</v>
      </c>
      <c r="E94" s="89">
        <f t="shared" si="34"/>
        <v>327380</v>
      </c>
      <c r="F94" s="89">
        <f t="shared" si="34"/>
        <v>0</v>
      </c>
      <c r="G94" s="89">
        <f t="shared" si="34"/>
        <v>195434.96</v>
      </c>
      <c r="H94" s="89">
        <f t="shared" si="34"/>
        <v>113144.48</v>
      </c>
      <c r="I94" s="89">
        <f>I95+I96+I97</f>
        <v>82290.48</v>
      </c>
    </row>
    <row r="95" spans="1:9" s="26" customFormat="1" ht="30">
      <c r="A95" s="22"/>
      <c r="B95" s="23" t="s">
        <v>482</v>
      </c>
      <c r="C95" s="89"/>
      <c r="D95" s="90">
        <v>165000</v>
      </c>
      <c r="E95" s="90">
        <v>303300</v>
      </c>
      <c r="F95" s="90"/>
      <c r="G95" s="45">
        <v>182589.96</v>
      </c>
      <c r="H95" s="45">
        <f>G95-I95</f>
        <v>104964.34999999999</v>
      </c>
      <c r="I95" s="45">
        <v>77625.61</v>
      </c>
    </row>
    <row r="96" spans="1:9" s="26" customFormat="1" ht="60">
      <c r="A96" s="22"/>
      <c r="B96" s="23" t="s">
        <v>483</v>
      </c>
      <c r="C96" s="89"/>
      <c r="D96" s="90">
        <v>18000</v>
      </c>
      <c r="E96" s="90">
        <v>13380</v>
      </c>
      <c r="F96" s="90"/>
      <c r="G96" s="45">
        <v>9115</v>
      </c>
      <c r="H96" s="45">
        <f>G96-I96</f>
        <v>4450.13</v>
      </c>
      <c r="I96" s="45">
        <v>4664.87</v>
      </c>
    </row>
    <row r="97" spans="1:9" s="26" customFormat="1" ht="45">
      <c r="A97" s="22"/>
      <c r="B97" s="23" t="s">
        <v>484</v>
      </c>
      <c r="C97" s="89"/>
      <c r="D97" s="90">
        <v>15000</v>
      </c>
      <c r="E97" s="90">
        <v>10700</v>
      </c>
      <c r="F97" s="90"/>
      <c r="G97" s="45">
        <v>3730</v>
      </c>
      <c r="H97" s="45">
        <f>G97-I97</f>
        <v>3730</v>
      </c>
      <c r="I97" s="45">
        <v>0</v>
      </c>
    </row>
    <row r="98" spans="1:9" s="26" customFormat="1" ht="16.5" customHeight="1">
      <c r="A98" s="22"/>
      <c r="B98" s="23" t="s">
        <v>341</v>
      </c>
      <c r="C98" s="89"/>
      <c r="D98" s="90">
        <v>590</v>
      </c>
      <c r="E98" s="90">
        <v>590</v>
      </c>
      <c r="F98" s="90"/>
      <c r="G98" s="45"/>
      <c r="H98" s="45"/>
      <c r="I98" s="45"/>
    </row>
    <row r="99" spans="1:9" s="26" customFormat="1" ht="45">
      <c r="A99" s="22"/>
      <c r="B99" s="23" t="s">
        <v>343</v>
      </c>
      <c r="C99" s="89"/>
      <c r="D99" s="90">
        <v>222000</v>
      </c>
      <c r="E99" s="90">
        <v>211030</v>
      </c>
      <c r="F99" s="90"/>
      <c r="G99" s="45">
        <v>72065.44</v>
      </c>
      <c r="H99" s="45">
        <f>G99-I99</f>
        <v>72065.44</v>
      </c>
      <c r="I99" s="45">
        <v>0</v>
      </c>
    </row>
    <row r="100" spans="1:9" ht="15">
      <c r="A100" s="22"/>
      <c r="B100" s="24" t="s">
        <v>328</v>
      </c>
      <c r="C100" s="89"/>
      <c r="D100" s="90"/>
      <c r="E100" s="90"/>
      <c r="F100" s="90"/>
      <c r="G100" s="45">
        <v>-2388.25</v>
      </c>
      <c r="H100" s="45">
        <f>G100-I100</f>
        <v>-2330.51</v>
      </c>
      <c r="I100" s="45">
        <v>-57.74</v>
      </c>
    </row>
    <row r="101" spans="1:9" ht="30">
      <c r="A101" s="22" t="s">
        <v>359</v>
      </c>
      <c r="B101" s="20" t="s">
        <v>345</v>
      </c>
      <c r="C101" s="89">
        <f aca="true" t="shared" si="35" ref="C101:H101">C102+C103+C104+C105+C106+C107+C109+C108+C110</f>
        <v>0</v>
      </c>
      <c r="D101" s="89">
        <f t="shared" si="35"/>
        <v>8156000</v>
      </c>
      <c r="E101" s="89">
        <f t="shared" si="35"/>
        <v>11462000</v>
      </c>
      <c r="F101" s="89">
        <f t="shared" si="35"/>
        <v>0</v>
      </c>
      <c r="G101" s="89">
        <f t="shared" si="35"/>
        <v>11454298.55</v>
      </c>
      <c r="H101" s="89">
        <f t="shared" si="35"/>
        <v>4651029.0600000005</v>
      </c>
      <c r="I101" s="89">
        <f>I102+I103+I104+I105+I106+I107+I109+I108+I110</f>
        <v>6803269.49</v>
      </c>
    </row>
    <row r="102" spans="1:9" ht="16.5" customHeight="1">
      <c r="A102" s="22"/>
      <c r="B102" s="23" t="s">
        <v>346</v>
      </c>
      <c r="C102" s="89"/>
      <c r="D102" s="90">
        <v>70000</v>
      </c>
      <c r="E102" s="90">
        <v>46000</v>
      </c>
      <c r="F102" s="90"/>
      <c r="G102" s="45">
        <v>45469.98</v>
      </c>
      <c r="H102" s="45">
        <f>G102-I102</f>
        <v>22514.74</v>
      </c>
      <c r="I102" s="45">
        <v>22955.24</v>
      </c>
    </row>
    <row r="103" spans="1:9" ht="15">
      <c r="A103" s="22"/>
      <c r="B103" s="23" t="s">
        <v>348</v>
      </c>
      <c r="C103" s="89"/>
      <c r="D103" s="90"/>
      <c r="E103" s="90"/>
      <c r="F103" s="90"/>
      <c r="G103" s="45"/>
      <c r="H103" s="45"/>
      <c r="I103" s="45"/>
    </row>
    <row r="104" spans="1:9" s="19" customFormat="1" ht="16.5" customHeight="1">
      <c r="A104" s="22"/>
      <c r="B104" s="23" t="s">
        <v>350</v>
      </c>
      <c r="C104" s="89"/>
      <c r="D104" s="90">
        <v>518000</v>
      </c>
      <c r="E104" s="90">
        <v>790000</v>
      </c>
      <c r="F104" s="90"/>
      <c r="G104" s="45">
        <v>788630.24</v>
      </c>
      <c r="H104" s="45">
        <f>G104-I104</f>
        <v>398090.25</v>
      </c>
      <c r="I104" s="45">
        <v>390539.99</v>
      </c>
    </row>
    <row r="105" spans="1:9" ht="16.5" customHeight="1">
      <c r="A105" s="22"/>
      <c r="B105" s="23" t="s">
        <v>352</v>
      </c>
      <c r="C105" s="89"/>
      <c r="D105" s="90">
        <v>3120000</v>
      </c>
      <c r="E105" s="90">
        <v>4579000</v>
      </c>
      <c r="F105" s="90"/>
      <c r="G105" s="45">
        <v>4577891.24</v>
      </c>
      <c r="H105" s="45">
        <f>G105-I105</f>
        <v>1636954.2200000002</v>
      </c>
      <c r="I105" s="45">
        <v>2940937.02</v>
      </c>
    </row>
    <row r="106" spans="1:9" ht="15">
      <c r="A106" s="22"/>
      <c r="B106" s="34" t="s">
        <v>353</v>
      </c>
      <c r="C106" s="89"/>
      <c r="D106" s="90"/>
      <c r="E106" s="90"/>
      <c r="F106" s="90"/>
      <c r="G106" s="45"/>
      <c r="H106" s="45"/>
      <c r="I106" s="45"/>
    </row>
    <row r="107" spans="1:9" ht="30">
      <c r="A107" s="22"/>
      <c r="B107" s="23" t="s">
        <v>354</v>
      </c>
      <c r="C107" s="89"/>
      <c r="D107" s="90">
        <v>48000</v>
      </c>
      <c r="E107" s="90">
        <v>58000</v>
      </c>
      <c r="F107" s="90"/>
      <c r="G107" s="45">
        <v>55401.18</v>
      </c>
      <c r="H107" s="45">
        <f>G107-I107</f>
        <v>33493.36</v>
      </c>
      <c r="I107" s="45">
        <v>21907.82</v>
      </c>
    </row>
    <row r="108" spans="1:9" ht="16.5" customHeight="1">
      <c r="A108" s="22"/>
      <c r="B108" s="35" t="s">
        <v>355</v>
      </c>
      <c r="C108" s="89"/>
      <c r="D108" s="90"/>
      <c r="E108" s="90"/>
      <c r="F108" s="90"/>
      <c r="G108" s="45"/>
      <c r="H108" s="45"/>
      <c r="I108" s="45"/>
    </row>
    <row r="109" spans="1:9" ht="15">
      <c r="A109" s="22"/>
      <c r="B109" s="35" t="s">
        <v>356</v>
      </c>
      <c r="C109" s="89"/>
      <c r="D109" s="90">
        <v>3018000</v>
      </c>
      <c r="E109" s="90">
        <v>4003000</v>
      </c>
      <c r="F109" s="90"/>
      <c r="G109" s="96">
        <v>4002555.93</v>
      </c>
      <c r="H109" s="45">
        <f>G109-I109</f>
        <v>1583661.25</v>
      </c>
      <c r="I109" s="96">
        <v>2418894.68</v>
      </c>
    </row>
    <row r="110" spans="1:9" ht="16.5" customHeight="1">
      <c r="A110" s="22"/>
      <c r="B110" s="36" t="s">
        <v>357</v>
      </c>
      <c r="C110" s="89">
        <f aca="true" t="shared" si="36" ref="C110:H110">C111+C112+C113</f>
        <v>0</v>
      </c>
      <c r="D110" s="89">
        <f t="shared" si="36"/>
        <v>1382000</v>
      </c>
      <c r="E110" s="89">
        <f t="shared" si="36"/>
        <v>1986000</v>
      </c>
      <c r="F110" s="89">
        <f t="shared" si="36"/>
        <v>0</v>
      </c>
      <c r="G110" s="89">
        <f t="shared" si="36"/>
        <v>1984349.98</v>
      </c>
      <c r="H110" s="89">
        <f t="shared" si="36"/>
        <v>976315.24</v>
      </c>
      <c r="I110" s="89">
        <f>I111+I112+I113</f>
        <v>1008034.74</v>
      </c>
    </row>
    <row r="111" spans="1:9" ht="16.5" customHeight="1">
      <c r="A111" s="22"/>
      <c r="B111" s="35" t="s">
        <v>358</v>
      </c>
      <c r="C111" s="89"/>
      <c r="D111" s="90">
        <v>1382000</v>
      </c>
      <c r="E111" s="90">
        <v>1986000</v>
      </c>
      <c r="F111" s="90"/>
      <c r="G111" s="45">
        <v>1984349.98</v>
      </c>
      <c r="H111" s="45">
        <f>G111-I111</f>
        <v>976315.24</v>
      </c>
      <c r="I111" s="45">
        <v>1008034.74</v>
      </c>
    </row>
    <row r="112" spans="1:9" ht="15">
      <c r="A112" s="22"/>
      <c r="B112" s="35" t="s">
        <v>360</v>
      </c>
      <c r="C112" s="89"/>
      <c r="D112" s="90"/>
      <c r="E112" s="90"/>
      <c r="F112" s="90"/>
      <c r="G112" s="45"/>
      <c r="H112" s="45"/>
      <c r="I112" s="45"/>
    </row>
    <row r="113" spans="1:9" ht="15">
      <c r="A113" s="22"/>
      <c r="B113" s="35" t="s">
        <v>361</v>
      </c>
      <c r="C113" s="89"/>
      <c r="D113" s="90"/>
      <c r="E113" s="90"/>
      <c r="F113" s="90"/>
      <c r="G113" s="45"/>
      <c r="H113" s="45"/>
      <c r="I113" s="45"/>
    </row>
    <row r="114" spans="1:9" ht="15">
      <c r="A114" s="22"/>
      <c r="B114" s="24" t="s">
        <v>328</v>
      </c>
      <c r="C114" s="89"/>
      <c r="D114" s="90"/>
      <c r="E114" s="90"/>
      <c r="F114" s="90"/>
      <c r="G114" s="45"/>
      <c r="H114" s="45"/>
      <c r="I114" s="45"/>
    </row>
    <row r="115" spans="1:9" ht="36" customHeight="1">
      <c r="A115" s="17" t="s">
        <v>371</v>
      </c>
      <c r="B115" s="20" t="s">
        <v>362</v>
      </c>
      <c r="C115" s="89">
        <f aca="true" t="shared" si="37" ref="C115:H115">C116+C117+C118+C119+C120+C121+C122+C123+C124+C125</f>
        <v>0</v>
      </c>
      <c r="D115" s="89">
        <f t="shared" si="37"/>
        <v>304000</v>
      </c>
      <c r="E115" s="89">
        <f t="shared" si="37"/>
        <v>302000</v>
      </c>
      <c r="F115" s="89">
        <f t="shared" si="37"/>
        <v>0</v>
      </c>
      <c r="G115" s="89">
        <f t="shared" si="37"/>
        <v>300441.6</v>
      </c>
      <c r="H115" s="89">
        <f t="shared" si="37"/>
        <v>153875.94999999998</v>
      </c>
      <c r="I115" s="89">
        <f>I116+I117+I118+I119+I120+I121+I122+I123+I124+I125</f>
        <v>146565.65</v>
      </c>
    </row>
    <row r="116" spans="1:9" ht="15">
      <c r="A116" s="22"/>
      <c r="B116" s="23" t="s">
        <v>352</v>
      </c>
      <c r="C116" s="89"/>
      <c r="D116" s="90">
        <v>276000</v>
      </c>
      <c r="E116" s="90">
        <v>273000</v>
      </c>
      <c r="F116" s="90"/>
      <c r="G116" s="45">
        <v>272319.6</v>
      </c>
      <c r="H116" s="45">
        <f>G116-I116</f>
        <v>135373.19999999998</v>
      </c>
      <c r="I116" s="45">
        <v>136946.4</v>
      </c>
    </row>
    <row r="117" spans="1:9" ht="30">
      <c r="A117" s="22"/>
      <c r="B117" s="37" t="s">
        <v>363</v>
      </c>
      <c r="C117" s="89"/>
      <c r="D117" s="90">
        <v>6000</v>
      </c>
      <c r="E117" s="90"/>
      <c r="F117" s="90"/>
      <c r="G117" s="45"/>
      <c r="H117" s="45"/>
      <c r="I117" s="45"/>
    </row>
    <row r="118" spans="1:9" ht="16.5" customHeight="1">
      <c r="A118" s="22"/>
      <c r="B118" s="38" t="s">
        <v>364</v>
      </c>
      <c r="C118" s="89"/>
      <c r="D118" s="90">
        <v>22000</v>
      </c>
      <c r="E118" s="90">
        <v>29000</v>
      </c>
      <c r="F118" s="90"/>
      <c r="G118" s="45">
        <v>28122</v>
      </c>
      <c r="H118" s="45">
        <f>G118-I118</f>
        <v>18502.75</v>
      </c>
      <c r="I118" s="45">
        <v>9619.25</v>
      </c>
    </row>
    <row r="119" spans="1:9" ht="30">
      <c r="A119" s="22"/>
      <c r="B119" s="38" t="s">
        <v>365</v>
      </c>
      <c r="C119" s="89"/>
      <c r="D119" s="90"/>
      <c r="E119" s="90"/>
      <c r="F119" s="90"/>
      <c r="G119" s="45"/>
      <c r="H119" s="45"/>
      <c r="I119" s="45"/>
    </row>
    <row r="120" spans="1:9" ht="16.5" customHeight="1">
      <c r="A120" s="22"/>
      <c r="B120" s="38" t="s">
        <v>366</v>
      </c>
      <c r="C120" s="89"/>
      <c r="D120" s="90"/>
      <c r="E120" s="90"/>
      <c r="F120" s="90"/>
      <c r="G120" s="45"/>
      <c r="H120" s="45"/>
      <c r="I120" s="45"/>
    </row>
    <row r="121" spans="1:9" ht="16.5" customHeight="1">
      <c r="A121" s="22"/>
      <c r="B121" s="23" t="s">
        <v>346</v>
      </c>
      <c r="C121" s="89"/>
      <c r="D121" s="90"/>
      <c r="E121" s="90"/>
      <c r="F121" s="90"/>
      <c r="G121" s="45"/>
      <c r="H121" s="45"/>
      <c r="I121" s="45"/>
    </row>
    <row r="122" spans="1:9" ht="16.5" customHeight="1">
      <c r="A122" s="22"/>
      <c r="B122" s="38" t="s">
        <v>367</v>
      </c>
      <c r="C122" s="89"/>
      <c r="D122" s="90"/>
      <c r="E122" s="90"/>
      <c r="F122" s="90"/>
      <c r="G122" s="97"/>
      <c r="H122" s="97"/>
      <c r="I122" s="97"/>
    </row>
    <row r="123" spans="1:9" ht="15">
      <c r="A123" s="22"/>
      <c r="B123" s="39" t="s">
        <v>368</v>
      </c>
      <c r="C123" s="89"/>
      <c r="D123" s="90"/>
      <c r="E123" s="90"/>
      <c r="F123" s="90"/>
      <c r="G123" s="97"/>
      <c r="H123" s="97"/>
      <c r="I123" s="97"/>
    </row>
    <row r="124" spans="1:9" s="19" customFormat="1" ht="30">
      <c r="A124" s="22"/>
      <c r="B124" s="39" t="s">
        <v>369</v>
      </c>
      <c r="C124" s="89"/>
      <c r="D124" s="90"/>
      <c r="E124" s="90"/>
      <c r="F124" s="90"/>
      <c r="G124" s="97"/>
      <c r="H124" s="97"/>
      <c r="I124" s="97"/>
    </row>
    <row r="125" spans="1:9" s="19" customFormat="1" ht="30">
      <c r="A125" s="22"/>
      <c r="B125" s="40" t="s">
        <v>370</v>
      </c>
      <c r="C125" s="89">
        <f aca="true" t="shared" si="38" ref="C125:H125">C126+C127+C128+C129</f>
        <v>0</v>
      </c>
      <c r="D125" s="89">
        <f t="shared" si="38"/>
        <v>0</v>
      </c>
      <c r="E125" s="89">
        <f t="shared" si="38"/>
        <v>0</v>
      </c>
      <c r="F125" s="89">
        <f t="shared" si="38"/>
        <v>0</v>
      </c>
      <c r="G125" s="89">
        <f t="shared" si="38"/>
        <v>0</v>
      </c>
      <c r="H125" s="89">
        <f t="shared" si="38"/>
        <v>0</v>
      </c>
      <c r="I125" s="89">
        <f>I126+I127+I128+I129</f>
        <v>0</v>
      </c>
    </row>
    <row r="126" spans="1:9" s="19" customFormat="1" ht="15">
      <c r="A126" s="22"/>
      <c r="B126" s="41" t="s">
        <v>372</v>
      </c>
      <c r="C126" s="89"/>
      <c r="D126" s="90"/>
      <c r="E126" s="90"/>
      <c r="F126" s="90"/>
      <c r="G126" s="97"/>
      <c r="H126" s="97"/>
      <c r="I126" s="97"/>
    </row>
    <row r="127" spans="1:9" s="19" customFormat="1" ht="30">
      <c r="A127" s="22"/>
      <c r="B127" s="41" t="s">
        <v>373</v>
      </c>
      <c r="C127" s="89"/>
      <c r="D127" s="90"/>
      <c r="E127" s="90"/>
      <c r="F127" s="90"/>
      <c r="G127" s="97"/>
      <c r="H127" s="97"/>
      <c r="I127" s="97"/>
    </row>
    <row r="128" spans="1:9" s="19" customFormat="1" ht="30">
      <c r="A128" s="22"/>
      <c r="B128" s="41" t="s">
        <v>374</v>
      </c>
      <c r="C128" s="89"/>
      <c r="D128" s="90"/>
      <c r="E128" s="90"/>
      <c r="F128" s="90"/>
      <c r="G128" s="97"/>
      <c r="H128" s="97"/>
      <c r="I128" s="97"/>
    </row>
    <row r="129" spans="1:9" s="19" customFormat="1" ht="30">
      <c r="A129" s="22"/>
      <c r="B129" s="41" t="s">
        <v>375</v>
      </c>
      <c r="C129" s="89"/>
      <c r="D129" s="90"/>
      <c r="E129" s="90"/>
      <c r="F129" s="90"/>
      <c r="G129" s="97"/>
      <c r="H129" s="97"/>
      <c r="I129" s="97"/>
    </row>
    <row r="130" spans="1:9" s="19" customFormat="1" ht="15">
      <c r="A130" s="22"/>
      <c r="B130" s="24" t="s">
        <v>328</v>
      </c>
      <c r="C130" s="89"/>
      <c r="D130" s="90"/>
      <c r="E130" s="90"/>
      <c r="F130" s="90"/>
      <c r="G130" s="97"/>
      <c r="H130" s="97"/>
      <c r="I130" s="97"/>
    </row>
    <row r="131" spans="1:9" s="19" customFormat="1" ht="15">
      <c r="A131" s="22" t="s">
        <v>384</v>
      </c>
      <c r="B131" s="24" t="s">
        <v>376</v>
      </c>
      <c r="C131" s="87"/>
      <c r="D131" s="90">
        <v>3588000</v>
      </c>
      <c r="E131" s="90">
        <v>3588000</v>
      </c>
      <c r="F131" s="90"/>
      <c r="G131" s="45">
        <v>3588000</v>
      </c>
      <c r="H131" s="45">
        <f>G131-I131</f>
        <v>1906202.88</v>
      </c>
      <c r="I131" s="45">
        <v>1681797.12</v>
      </c>
    </row>
    <row r="132" spans="1:9" s="19" customFormat="1" ht="16.5" customHeight="1">
      <c r="A132" s="22"/>
      <c r="B132" s="24" t="s">
        <v>328</v>
      </c>
      <c r="C132" s="87"/>
      <c r="D132" s="90"/>
      <c r="E132" s="90"/>
      <c r="F132" s="90"/>
      <c r="G132" s="45"/>
      <c r="H132" s="45"/>
      <c r="I132" s="45"/>
    </row>
    <row r="133" spans="1:9" s="19" customFormat="1" ht="16.5" customHeight="1">
      <c r="A133" s="22" t="s">
        <v>386</v>
      </c>
      <c r="B133" s="24" t="s">
        <v>377</v>
      </c>
      <c r="C133" s="89"/>
      <c r="D133" s="90">
        <v>624000</v>
      </c>
      <c r="E133" s="90">
        <v>552000</v>
      </c>
      <c r="F133" s="90"/>
      <c r="G133" s="94">
        <v>368000</v>
      </c>
      <c r="H133" s="45">
        <f>G133-I133</f>
        <v>184000</v>
      </c>
      <c r="I133" s="94">
        <v>184000</v>
      </c>
    </row>
    <row r="134" spans="1:9" s="19" customFormat="1" ht="16.5" customHeight="1">
      <c r="A134" s="22"/>
      <c r="B134" s="24" t="s">
        <v>328</v>
      </c>
      <c r="C134" s="89"/>
      <c r="D134" s="90"/>
      <c r="E134" s="90"/>
      <c r="F134" s="90"/>
      <c r="G134" s="94"/>
      <c r="H134" s="45"/>
      <c r="I134" s="94"/>
    </row>
    <row r="135" spans="1:9" ht="16.5" customHeight="1">
      <c r="A135" s="17" t="s">
        <v>388</v>
      </c>
      <c r="B135" s="20" t="s">
        <v>378</v>
      </c>
      <c r="C135" s="88">
        <f aca="true" t="shared" si="39" ref="C135:H135">+C136+C143+C145+C149+C155</f>
        <v>0</v>
      </c>
      <c r="D135" s="88">
        <f t="shared" si="39"/>
        <v>16033910</v>
      </c>
      <c r="E135" s="88">
        <f t="shared" si="39"/>
        <v>14556960</v>
      </c>
      <c r="F135" s="88">
        <f t="shared" si="39"/>
        <v>0</v>
      </c>
      <c r="G135" s="88">
        <f t="shared" si="39"/>
        <v>8385479.69</v>
      </c>
      <c r="H135" s="88">
        <f t="shared" si="39"/>
        <v>4689526.33</v>
      </c>
      <c r="I135" s="88">
        <f>+I136+I143+I145+I149+I155</f>
        <v>3695953.36</v>
      </c>
    </row>
    <row r="136" spans="1:9" ht="16.5" customHeight="1">
      <c r="A136" s="17" t="s">
        <v>390</v>
      </c>
      <c r="B136" s="20" t="s">
        <v>379</v>
      </c>
      <c r="C136" s="87">
        <f aca="true" t="shared" si="40" ref="C136:H136">+C137+C140+C141</f>
        <v>0</v>
      </c>
      <c r="D136" s="87">
        <f t="shared" si="40"/>
        <v>11285910</v>
      </c>
      <c r="E136" s="87">
        <f t="shared" si="40"/>
        <v>9547910</v>
      </c>
      <c r="F136" s="87">
        <f t="shared" si="40"/>
        <v>0</v>
      </c>
      <c r="G136" s="87">
        <f t="shared" si="40"/>
        <v>5768985.63</v>
      </c>
      <c r="H136" s="87">
        <f t="shared" si="40"/>
        <v>3144069.19</v>
      </c>
      <c r="I136" s="87">
        <f>+I137+I140+I141</f>
        <v>2624916.44</v>
      </c>
    </row>
    <row r="137" spans="1:9" s="19" customFormat="1" ht="16.5" customHeight="1">
      <c r="A137" s="22"/>
      <c r="B137" s="42" t="s">
        <v>380</v>
      </c>
      <c r="C137" s="89"/>
      <c r="D137" s="90">
        <v>10394910</v>
      </c>
      <c r="E137" s="90">
        <v>8688910</v>
      </c>
      <c r="F137" s="90"/>
      <c r="G137" s="45">
        <v>5499500.63</v>
      </c>
      <c r="H137" s="45">
        <f>G137-I137</f>
        <v>2874584.19</v>
      </c>
      <c r="I137" s="45">
        <v>2624916.44</v>
      </c>
    </row>
    <row r="138" spans="1:9" s="19" customFormat="1" ht="16.5" customHeight="1">
      <c r="A138" s="22"/>
      <c r="B138" s="85" t="s">
        <v>381</v>
      </c>
      <c r="C138" s="89"/>
      <c r="D138" s="90">
        <v>10394910</v>
      </c>
      <c r="E138" s="90">
        <v>8688910</v>
      </c>
      <c r="F138" s="90"/>
      <c r="G138" s="45">
        <v>5499500.63</v>
      </c>
      <c r="H138" s="45">
        <f>G138-I138</f>
        <v>2874584.19</v>
      </c>
      <c r="I138" s="45">
        <v>2624916.44</v>
      </c>
    </row>
    <row r="139" spans="1:9" s="19" customFormat="1" ht="16.5" customHeight="1">
      <c r="A139" s="22"/>
      <c r="B139" s="85" t="s">
        <v>382</v>
      </c>
      <c r="C139" s="89"/>
      <c r="D139" s="90"/>
      <c r="E139" s="90"/>
      <c r="F139" s="90"/>
      <c r="G139" s="45"/>
      <c r="H139" s="45"/>
      <c r="I139" s="45"/>
    </row>
    <row r="140" spans="1:9" s="19" customFormat="1" ht="16.5" customHeight="1">
      <c r="A140" s="22"/>
      <c r="B140" s="42" t="s">
        <v>383</v>
      </c>
      <c r="C140" s="89"/>
      <c r="D140" s="90">
        <v>597000</v>
      </c>
      <c r="E140" s="90">
        <v>597000</v>
      </c>
      <c r="F140" s="90"/>
      <c r="G140" s="23">
        <v>190000</v>
      </c>
      <c r="H140" s="45">
        <f>G140-I140</f>
        <v>190000</v>
      </c>
      <c r="I140" s="23">
        <v>0</v>
      </c>
    </row>
    <row r="141" spans="1:9" s="19" customFormat="1" ht="30">
      <c r="A141" s="22"/>
      <c r="B141" s="42" t="s">
        <v>485</v>
      </c>
      <c r="C141" s="89"/>
      <c r="D141" s="90">
        <v>294000</v>
      </c>
      <c r="E141" s="90">
        <v>262000</v>
      </c>
      <c r="F141" s="90"/>
      <c r="G141" s="23">
        <v>79485</v>
      </c>
      <c r="H141" s="45">
        <f>G141-I141</f>
        <v>79485</v>
      </c>
      <c r="I141" s="23">
        <v>0</v>
      </c>
    </row>
    <row r="142" spans="1:9" s="19" customFormat="1" ht="16.5" customHeight="1">
      <c r="A142" s="22"/>
      <c r="B142" s="24" t="s">
        <v>328</v>
      </c>
      <c r="C142" s="89"/>
      <c r="D142" s="90"/>
      <c r="E142" s="90"/>
      <c r="F142" s="90"/>
      <c r="G142" s="23">
        <v>-810.27</v>
      </c>
      <c r="H142" s="45">
        <f>G142-I142</f>
        <v>-647.55</v>
      </c>
      <c r="I142" s="23">
        <v>-162.72</v>
      </c>
    </row>
    <row r="143" spans="1:9" s="19" customFormat="1" ht="16.5" customHeight="1">
      <c r="A143" s="22" t="s">
        <v>396</v>
      </c>
      <c r="B143" s="43" t="s">
        <v>385</v>
      </c>
      <c r="C143" s="89"/>
      <c r="D143" s="90">
        <v>2247000</v>
      </c>
      <c r="E143" s="90">
        <v>2769050</v>
      </c>
      <c r="F143" s="90"/>
      <c r="G143" s="89">
        <v>1244000</v>
      </c>
      <c r="H143" s="45">
        <f>G143-I143</f>
        <v>750973.73</v>
      </c>
      <c r="I143" s="89">
        <v>493026.27</v>
      </c>
    </row>
    <row r="144" spans="1:9" s="19" customFormat="1" ht="16.5" customHeight="1">
      <c r="A144" s="22"/>
      <c r="B144" s="24" t="s">
        <v>328</v>
      </c>
      <c r="C144" s="89"/>
      <c r="D144" s="90"/>
      <c r="E144" s="90"/>
      <c r="F144" s="90"/>
      <c r="G144" s="23">
        <v>-801.72</v>
      </c>
      <c r="H144" s="45">
        <f>G144-I144</f>
        <v>-801.72</v>
      </c>
      <c r="I144" s="23">
        <v>0</v>
      </c>
    </row>
    <row r="145" spans="1:9" s="19" customFormat="1" ht="16.5" customHeight="1">
      <c r="A145" s="17" t="s">
        <v>398</v>
      </c>
      <c r="B145" s="44" t="s">
        <v>387</v>
      </c>
      <c r="C145" s="89">
        <f aca="true" t="shared" si="41" ref="C145:H145">+C146+C147</f>
        <v>0</v>
      </c>
      <c r="D145" s="89">
        <f t="shared" si="41"/>
        <v>137000</v>
      </c>
      <c r="E145" s="89">
        <f t="shared" si="41"/>
        <v>129000</v>
      </c>
      <c r="F145" s="89">
        <f t="shared" si="41"/>
        <v>0</v>
      </c>
      <c r="G145" s="89">
        <f t="shared" si="41"/>
        <v>86000</v>
      </c>
      <c r="H145" s="89">
        <f t="shared" si="41"/>
        <v>43000</v>
      </c>
      <c r="I145" s="89">
        <f>+I146+I147</f>
        <v>43000</v>
      </c>
    </row>
    <row r="146" spans="1:9" s="19" customFormat="1" ht="16.5" customHeight="1">
      <c r="A146" s="22"/>
      <c r="B146" s="42" t="s">
        <v>380</v>
      </c>
      <c r="C146" s="89"/>
      <c r="D146" s="90">
        <v>137000</v>
      </c>
      <c r="E146" s="90">
        <v>129000</v>
      </c>
      <c r="F146" s="90"/>
      <c r="G146" s="45">
        <v>86000</v>
      </c>
      <c r="H146" s="45">
        <f>G146-I146</f>
        <v>43000</v>
      </c>
      <c r="I146" s="45">
        <v>43000</v>
      </c>
    </row>
    <row r="147" spans="1:9" s="19" customFormat="1" ht="16.5" customHeight="1">
      <c r="A147" s="22"/>
      <c r="B147" s="42" t="s">
        <v>389</v>
      </c>
      <c r="C147" s="89"/>
      <c r="D147" s="90"/>
      <c r="E147" s="90"/>
      <c r="F147" s="90"/>
      <c r="G147" s="45"/>
      <c r="H147" s="45"/>
      <c r="I147" s="45"/>
    </row>
    <row r="148" spans="1:9" ht="16.5" customHeight="1">
      <c r="A148" s="22"/>
      <c r="B148" s="24" t="s">
        <v>328</v>
      </c>
      <c r="C148" s="89"/>
      <c r="D148" s="90"/>
      <c r="E148" s="90"/>
      <c r="F148" s="90"/>
      <c r="G148" s="45">
        <v>-1114</v>
      </c>
      <c r="H148" s="45">
        <f>G148-I148</f>
        <v>-1114</v>
      </c>
      <c r="I148" s="45">
        <v>0</v>
      </c>
    </row>
    <row r="149" spans="1:9" ht="16.5" customHeight="1">
      <c r="A149" s="17" t="s">
        <v>400</v>
      </c>
      <c r="B149" s="44" t="s">
        <v>391</v>
      </c>
      <c r="C149" s="87">
        <f aca="true" t="shared" si="42" ref="C149:H149">+C150+C151+C152+C153</f>
        <v>0</v>
      </c>
      <c r="D149" s="87">
        <f t="shared" si="42"/>
        <v>2088000</v>
      </c>
      <c r="E149" s="87">
        <f t="shared" si="42"/>
        <v>1897000</v>
      </c>
      <c r="F149" s="87">
        <f t="shared" si="42"/>
        <v>0</v>
      </c>
      <c r="G149" s="87">
        <f t="shared" si="42"/>
        <v>1167928.62</v>
      </c>
      <c r="H149" s="87">
        <f t="shared" si="42"/>
        <v>662117.9700000001</v>
      </c>
      <c r="I149" s="87">
        <f>+I150+I151+I152+I153</f>
        <v>505810.65</v>
      </c>
    </row>
    <row r="150" spans="1:9" ht="15">
      <c r="A150" s="22"/>
      <c r="B150" s="23" t="s">
        <v>392</v>
      </c>
      <c r="C150" s="89"/>
      <c r="D150" s="90">
        <v>2088000</v>
      </c>
      <c r="E150" s="90">
        <v>1897000</v>
      </c>
      <c r="F150" s="90"/>
      <c r="G150" s="45">
        <v>1167928.62</v>
      </c>
      <c r="H150" s="45">
        <f>G150-I150</f>
        <v>662117.9700000001</v>
      </c>
      <c r="I150" s="45">
        <v>505810.65</v>
      </c>
    </row>
    <row r="151" spans="1:9" ht="30">
      <c r="A151" s="22"/>
      <c r="B151" s="23" t="s">
        <v>393</v>
      </c>
      <c r="C151" s="89"/>
      <c r="D151" s="90"/>
      <c r="E151" s="90"/>
      <c r="F151" s="90"/>
      <c r="G151" s="45"/>
      <c r="H151" s="45"/>
      <c r="I151" s="45"/>
    </row>
    <row r="152" spans="1:9" ht="30">
      <c r="A152" s="22"/>
      <c r="B152" s="23" t="s">
        <v>394</v>
      </c>
      <c r="C152" s="89"/>
      <c r="D152" s="90"/>
      <c r="E152" s="90"/>
      <c r="F152" s="90"/>
      <c r="G152" s="45"/>
      <c r="H152" s="45"/>
      <c r="I152" s="45"/>
    </row>
    <row r="153" spans="1:9" s="19" customFormat="1" ht="30">
      <c r="A153" s="22"/>
      <c r="B153" s="23" t="s">
        <v>395</v>
      </c>
      <c r="C153" s="89"/>
      <c r="D153" s="90"/>
      <c r="E153" s="90"/>
      <c r="F153" s="90"/>
      <c r="G153" s="45"/>
      <c r="H153" s="45"/>
      <c r="I153" s="45"/>
    </row>
    <row r="154" spans="1:9" ht="15">
      <c r="A154" s="22"/>
      <c r="B154" s="24" t="s">
        <v>328</v>
      </c>
      <c r="C154" s="89"/>
      <c r="D154" s="90"/>
      <c r="E154" s="90"/>
      <c r="F154" s="90"/>
      <c r="G154" s="45">
        <v>-124.95</v>
      </c>
      <c r="H154" s="45">
        <f>G154-I154</f>
        <v>-124.95</v>
      </c>
      <c r="I154" s="45">
        <v>0</v>
      </c>
    </row>
    <row r="155" spans="1:9" ht="16.5" customHeight="1">
      <c r="A155" s="17" t="s">
        <v>405</v>
      </c>
      <c r="B155" s="44" t="s">
        <v>397</v>
      </c>
      <c r="C155" s="89">
        <f aca="true" t="shared" si="43" ref="C155:H155">+C156+C157</f>
        <v>0</v>
      </c>
      <c r="D155" s="89">
        <f t="shared" si="43"/>
        <v>276000</v>
      </c>
      <c r="E155" s="89">
        <f t="shared" si="43"/>
        <v>214000</v>
      </c>
      <c r="F155" s="89">
        <f t="shared" si="43"/>
        <v>0</v>
      </c>
      <c r="G155" s="89">
        <f t="shared" si="43"/>
        <v>118565.44</v>
      </c>
      <c r="H155" s="89">
        <f t="shared" si="43"/>
        <v>89365.44</v>
      </c>
      <c r="I155" s="89">
        <f>+I156+I157</f>
        <v>29200</v>
      </c>
    </row>
    <row r="156" spans="1:9" ht="16.5" customHeight="1">
      <c r="A156" s="17"/>
      <c r="B156" s="42" t="s">
        <v>380</v>
      </c>
      <c r="C156" s="89"/>
      <c r="D156" s="90">
        <v>276000</v>
      </c>
      <c r="E156" s="90">
        <v>214000</v>
      </c>
      <c r="F156" s="90"/>
      <c r="G156" s="45">
        <v>118565.44</v>
      </c>
      <c r="H156" s="45">
        <f>G156-I156</f>
        <v>89365.44</v>
      </c>
      <c r="I156" s="45">
        <v>29200</v>
      </c>
    </row>
    <row r="157" spans="1:9" ht="16.5" customHeight="1">
      <c r="A157" s="22"/>
      <c r="B157" s="42" t="s">
        <v>389</v>
      </c>
      <c r="C157" s="89"/>
      <c r="D157" s="90"/>
      <c r="E157" s="90"/>
      <c r="F157" s="90"/>
      <c r="G157" s="45"/>
      <c r="H157" s="45"/>
      <c r="I157" s="45"/>
    </row>
    <row r="158" spans="1:9" ht="16.5" customHeight="1">
      <c r="A158" s="22"/>
      <c r="B158" s="24" t="s">
        <v>328</v>
      </c>
      <c r="C158" s="89"/>
      <c r="D158" s="90"/>
      <c r="E158" s="90"/>
      <c r="F158" s="90"/>
      <c r="G158" s="45"/>
      <c r="H158" s="45"/>
      <c r="I158" s="45"/>
    </row>
    <row r="159" spans="1:9" ht="16.5" customHeight="1">
      <c r="A159" s="17" t="s">
        <v>408</v>
      </c>
      <c r="B159" s="24" t="s">
        <v>399</v>
      </c>
      <c r="C159" s="89"/>
      <c r="D159" s="90">
        <v>54000</v>
      </c>
      <c r="E159" s="90">
        <v>54000</v>
      </c>
      <c r="F159" s="90"/>
      <c r="G159" s="96">
        <v>34195.7</v>
      </c>
      <c r="H159" s="45">
        <f>G159-I159</f>
        <v>17999.399999999998</v>
      </c>
      <c r="I159" s="96">
        <v>16196.3</v>
      </c>
    </row>
    <row r="160" spans="1:9" ht="16.5" customHeight="1">
      <c r="A160" s="17"/>
      <c r="B160" s="24" t="s">
        <v>328</v>
      </c>
      <c r="C160" s="89"/>
      <c r="D160" s="90"/>
      <c r="E160" s="90"/>
      <c r="F160" s="90"/>
      <c r="G160" s="96"/>
      <c r="H160" s="96"/>
      <c r="I160" s="96"/>
    </row>
    <row r="161" spans="1:9" ht="16.5" customHeight="1">
      <c r="A161" s="17" t="s">
        <v>410</v>
      </c>
      <c r="B161" s="20" t="s">
        <v>401</v>
      </c>
      <c r="C161" s="88">
        <f aca="true" t="shared" si="44" ref="C161:H161">+C162+C168</f>
        <v>0</v>
      </c>
      <c r="D161" s="88">
        <f t="shared" si="44"/>
        <v>27169620</v>
      </c>
      <c r="E161" s="88">
        <f t="shared" si="44"/>
        <v>31206950</v>
      </c>
      <c r="F161" s="88">
        <f t="shared" si="44"/>
        <v>0</v>
      </c>
      <c r="G161" s="88">
        <f t="shared" si="44"/>
        <v>19079000</v>
      </c>
      <c r="H161" s="88">
        <f t="shared" si="44"/>
        <v>7565000</v>
      </c>
      <c r="I161" s="88">
        <f>+I162+I168</f>
        <v>11514000</v>
      </c>
    </row>
    <row r="162" spans="1:9" ht="16.5" customHeight="1">
      <c r="A162" s="22" t="s">
        <v>412</v>
      </c>
      <c r="B162" s="20" t="s">
        <v>402</v>
      </c>
      <c r="C162" s="89">
        <f aca="true" t="shared" si="45" ref="C162:H162">C163+C165+C164+C166</f>
        <v>0</v>
      </c>
      <c r="D162" s="89">
        <f t="shared" si="45"/>
        <v>27169620</v>
      </c>
      <c r="E162" s="89">
        <f t="shared" si="45"/>
        <v>31206950</v>
      </c>
      <c r="F162" s="89">
        <f t="shared" si="45"/>
        <v>0</v>
      </c>
      <c r="G162" s="89">
        <f t="shared" si="45"/>
        <v>19079000</v>
      </c>
      <c r="H162" s="89">
        <f t="shared" si="45"/>
        <v>7565000</v>
      </c>
      <c r="I162" s="89">
        <f>I163+I165+I164+I166</f>
        <v>11514000</v>
      </c>
    </row>
    <row r="163" spans="1:9" ht="15">
      <c r="A163" s="22"/>
      <c r="B163" s="23" t="s">
        <v>336</v>
      </c>
      <c r="C163" s="89"/>
      <c r="D163" s="90">
        <v>27169620</v>
      </c>
      <c r="E163" s="90">
        <v>31206950</v>
      </c>
      <c r="F163" s="90"/>
      <c r="G163" s="45">
        <v>19079000</v>
      </c>
      <c r="H163" s="45">
        <f>G163-I163</f>
        <v>7565000</v>
      </c>
      <c r="I163" s="45">
        <v>11514000</v>
      </c>
    </row>
    <row r="164" spans="1:9" ht="45">
      <c r="A164" s="22"/>
      <c r="B164" s="23" t="s">
        <v>403</v>
      </c>
      <c r="C164" s="89"/>
      <c r="D164" s="90"/>
      <c r="E164" s="90"/>
      <c r="F164" s="90"/>
      <c r="G164" s="45"/>
      <c r="H164" s="45"/>
      <c r="I164" s="45"/>
    </row>
    <row r="165" spans="1:9" ht="30">
      <c r="A165" s="22"/>
      <c r="B165" s="23" t="s">
        <v>404</v>
      </c>
      <c r="C165" s="89"/>
      <c r="D165" s="90"/>
      <c r="E165" s="90"/>
      <c r="F165" s="90"/>
      <c r="G165" s="96"/>
      <c r="H165" s="96"/>
      <c r="I165" s="96"/>
    </row>
    <row r="166" spans="1:9" ht="15">
      <c r="A166" s="22"/>
      <c r="B166" s="47" t="s">
        <v>406</v>
      </c>
      <c r="C166" s="89"/>
      <c r="D166" s="90"/>
      <c r="E166" s="90"/>
      <c r="F166" s="90"/>
      <c r="G166" s="45"/>
      <c r="H166" s="45"/>
      <c r="I166" s="45"/>
    </row>
    <row r="167" spans="1:9" ht="15">
      <c r="A167" s="22"/>
      <c r="B167" s="24" t="s">
        <v>328</v>
      </c>
      <c r="C167" s="89"/>
      <c r="D167" s="90"/>
      <c r="E167" s="90"/>
      <c r="F167" s="90"/>
      <c r="G167" s="45">
        <v>-22422.16</v>
      </c>
      <c r="H167" s="45">
        <f>G167-I167</f>
        <v>-13758.96</v>
      </c>
      <c r="I167" s="45">
        <v>-8663.2</v>
      </c>
    </row>
    <row r="168" spans="1:9" ht="16.5" customHeight="1">
      <c r="A168" s="22" t="s">
        <v>416</v>
      </c>
      <c r="B168" s="20" t="s">
        <v>407</v>
      </c>
      <c r="C168" s="89">
        <f aca="true" t="shared" si="46" ref="C168:H168">C169+C170</f>
        <v>0</v>
      </c>
      <c r="D168" s="89">
        <f t="shared" si="46"/>
        <v>0</v>
      </c>
      <c r="E168" s="89">
        <f t="shared" si="46"/>
        <v>0</v>
      </c>
      <c r="F168" s="89">
        <f t="shared" si="46"/>
        <v>0</v>
      </c>
      <c r="G168" s="89">
        <f t="shared" si="46"/>
        <v>0</v>
      </c>
      <c r="H168" s="89">
        <f t="shared" si="46"/>
        <v>0</v>
      </c>
      <c r="I168" s="89">
        <f>I169+I170</f>
        <v>0</v>
      </c>
    </row>
    <row r="169" spans="1:9" ht="16.5" customHeight="1">
      <c r="A169" s="22"/>
      <c r="B169" s="23" t="s">
        <v>336</v>
      </c>
      <c r="C169" s="89"/>
      <c r="D169" s="90"/>
      <c r="E169" s="90"/>
      <c r="F169" s="90"/>
      <c r="G169" s="45"/>
      <c r="H169" s="45"/>
      <c r="I169" s="45"/>
    </row>
    <row r="170" spans="1:9" ht="16.5" customHeight="1">
      <c r="A170" s="22"/>
      <c r="B170" s="48" t="s">
        <v>409</v>
      </c>
      <c r="C170" s="89"/>
      <c r="D170" s="90"/>
      <c r="E170" s="90"/>
      <c r="F170" s="90"/>
      <c r="G170" s="45"/>
      <c r="H170" s="45"/>
      <c r="I170" s="45"/>
    </row>
    <row r="171" spans="1:9" ht="16.5" customHeight="1">
      <c r="A171" s="22"/>
      <c r="B171" s="24" t="s">
        <v>328</v>
      </c>
      <c r="C171" s="89"/>
      <c r="D171" s="90"/>
      <c r="E171" s="90"/>
      <c r="F171" s="90"/>
      <c r="G171" s="45"/>
      <c r="H171" s="45"/>
      <c r="I171" s="45"/>
    </row>
    <row r="172" spans="1:9" ht="16.5" customHeight="1">
      <c r="A172" s="17" t="s">
        <v>419</v>
      </c>
      <c r="B172" s="24" t="s">
        <v>411</v>
      </c>
      <c r="C172" s="89"/>
      <c r="D172" s="90">
        <v>31060</v>
      </c>
      <c r="E172" s="90">
        <v>29000</v>
      </c>
      <c r="F172" s="90"/>
      <c r="G172" s="45">
        <v>14700</v>
      </c>
      <c r="H172" s="45">
        <f>G172-I172</f>
        <v>10700</v>
      </c>
      <c r="I172" s="45">
        <v>4000</v>
      </c>
    </row>
    <row r="173" spans="1:9" ht="16.5" customHeight="1">
      <c r="A173" s="17"/>
      <c r="B173" s="24" t="s">
        <v>328</v>
      </c>
      <c r="C173" s="89"/>
      <c r="D173" s="90"/>
      <c r="E173" s="90"/>
      <c r="F173" s="90"/>
      <c r="G173" s="45"/>
      <c r="H173" s="45"/>
      <c r="I173" s="45"/>
    </row>
    <row r="174" spans="1:9" ht="16.5" customHeight="1">
      <c r="A174" s="17" t="s">
        <v>420</v>
      </c>
      <c r="B174" s="24" t="s">
        <v>413</v>
      </c>
      <c r="C174" s="89"/>
      <c r="D174" s="90">
        <v>415300</v>
      </c>
      <c r="E174" s="90">
        <v>415300</v>
      </c>
      <c r="F174" s="90"/>
      <c r="G174" s="45">
        <v>407652.03</v>
      </c>
      <c r="H174" s="45">
        <f>G174-I174</f>
        <v>407652.03</v>
      </c>
      <c r="I174" s="45">
        <v>0</v>
      </c>
    </row>
    <row r="175" spans="1:9" ht="16.5" customHeight="1">
      <c r="A175" s="17"/>
      <c r="B175" s="24" t="s">
        <v>328</v>
      </c>
      <c r="C175" s="89"/>
      <c r="D175" s="90"/>
      <c r="E175" s="90"/>
      <c r="F175" s="90"/>
      <c r="G175" s="45">
        <v>-2539.29</v>
      </c>
      <c r="H175" s="45">
        <v>-2539.29</v>
      </c>
      <c r="I175" s="45">
        <v>0</v>
      </c>
    </row>
    <row r="176" spans="1:9" ht="15">
      <c r="A176" s="17"/>
      <c r="B176" s="20" t="s">
        <v>414</v>
      </c>
      <c r="C176" s="89">
        <f aca="true" t="shared" si="47" ref="C176:I176">C88+C100+C114+C130+C132+C134+C142+C144+C148+C154+C158+C160+C167+C171+C173+C175</f>
        <v>0</v>
      </c>
      <c r="D176" s="89">
        <f t="shared" si="47"/>
        <v>0</v>
      </c>
      <c r="E176" s="89">
        <f t="shared" si="47"/>
        <v>0</v>
      </c>
      <c r="F176" s="89">
        <f t="shared" si="47"/>
        <v>0</v>
      </c>
      <c r="G176" s="89">
        <f t="shared" si="47"/>
        <v>-32700.64</v>
      </c>
      <c r="H176" s="89">
        <f t="shared" si="47"/>
        <v>-21316.98</v>
      </c>
      <c r="I176" s="89">
        <f t="shared" si="47"/>
        <v>-11383.66</v>
      </c>
    </row>
    <row r="177" spans="1:9" ht="30">
      <c r="A177" s="17" t="s">
        <v>208</v>
      </c>
      <c r="B177" s="20" t="s">
        <v>193</v>
      </c>
      <c r="C177" s="89">
        <f aca="true" t="shared" si="48" ref="C177:I177">C178</f>
        <v>0</v>
      </c>
      <c r="D177" s="89">
        <f t="shared" si="48"/>
        <v>21833640</v>
      </c>
      <c r="E177" s="89">
        <f t="shared" si="48"/>
        <v>21833640</v>
      </c>
      <c r="F177" s="89">
        <f t="shared" si="48"/>
        <v>0</v>
      </c>
      <c r="G177" s="89">
        <f t="shared" si="48"/>
        <v>21833454</v>
      </c>
      <c r="H177" s="89">
        <f t="shared" si="48"/>
        <v>10873421</v>
      </c>
      <c r="I177" s="89">
        <f t="shared" si="48"/>
        <v>10960033</v>
      </c>
    </row>
    <row r="178" spans="1:9" ht="15">
      <c r="A178" s="17" t="s">
        <v>423</v>
      </c>
      <c r="B178" s="20" t="s">
        <v>415</v>
      </c>
      <c r="C178" s="89">
        <f aca="true" t="shared" si="49" ref="C178:H178">C179+C188</f>
        <v>0</v>
      </c>
      <c r="D178" s="89">
        <f t="shared" si="49"/>
        <v>21833640</v>
      </c>
      <c r="E178" s="89">
        <f t="shared" si="49"/>
        <v>21833640</v>
      </c>
      <c r="F178" s="89">
        <f t="shared" si="49"/>
        <v>0</v>
      </c>
      <c r="G178" s="89">
        <f t="shared" si="49"/>
        <v>21833454</v>
      </c>
      <c r="H178" s="89">
        <f t="shared" si="49"/>
        <v>10873421</v>
      </c>
      <c r="I178" s="89">
        <f>I179+I188</f>
        <v>10960033</v>
      </c>
    </row>
    <row r="179" spans="1:9" ht="30">
      <c r="A179" s="17" t="s">
        <v>425</v>
      </c>
      <c r="B179" s="20" t="s">
        <v>417</v>
      </c>
      <c r="C179" s="89">
        <f aca="true" t="shared" si="50" ref="C179:H179">C180+C183+C186+C181+C182+C187</f>
        <v>0</v>
      </c>
      <c r="D179" s="89">
        <f t="shared" si="50"/>
        <v>21833640</v>
      </c>
      <c r="E179" s="89">
        <f t="shared" si="50"/>
        <v>21833640</v>
      </c>
      <c r="F179" s="89">
        <f t="shared" si="50"/>
        <v>0</v>
      </c>
      <c r="G179" s="89">
        <f t="shared" si="50"/>
        <v>21833454</v>
      </c>
      <c r="H179" s="89">
        <f t="shared" si="50"/>
        <v>10873421</v>
      </c>
      <c r="I179" s="89">
        <f>I180+I183+I186+I181+I182+I187</f>
        <v>10960033</v>
      </c>
    </row>
    <row r="180" spans="1:9" ht="30">
      <c r="A180" s="17"/>
      <c r="B180" s="24" t="s">
        <v>486</v>
      </c>
      <c r="C180" s="89"/>
      <c r="D180" s="90">
        <v>19754300</v>
      </c>
      <c r="E180" s="90">
        <v>19754300</v>
      </c>
      <c r="F180" s="90"/>
      <c r="G180" s="89">
        <v>19754266</v>
      </c>
      <c r="H180" s="45">
        <f>G180-I180</f>
        <v>9843807</v>
      </c>
      <c r="I180" s="89">
        <v>9910459</v>
      </c>
    </row>
    <row r="181" spans="1:9" ht="30">
      <c r="A181" s="17"/>
      <c r="B181" s="24" t="s">
        <v>487</v>
      </c>
      <c r="C181" s="89"/>
      <c r="D181" s="90">
        <v>122700</v>
      </c>
      <c r="E181" s="90">
        <v>122700</v>
      </c>
      <c r="F181" s="90"/>
      <c r="G181" s="89">
        <v>122671</v>
      </c>
      <c r="H181" s="45">
        <f>G181-I181</f>
        <v>62404</v>
      </c>
      <c r="I181" s="89">
        <v>60267</v>
      </c>
    </row>
    <row r="182" spans="1:9" ht="30">
      <c r="A182" s="17"/>
      <c r="B182" s="24" t="s">
        <v>488</v>
      </c>
      <c r="C182" s="89"/>
      <c r="D182" s="90">
        <v>55570</v>
      </c>
      <c r="E182" s="90">
        <v>55570</v>
      </c>
      <c r="F182" s="90"/>
      <c r="G182" s="89">
        <v>55527</v>
      </c>
      <c r="H182" s="45">
        <f>G182-I182</f>
        <v>27798</v>
      </c>
      <c r="I182" s="89">
        <v>27729</v>
      </c>
    </row>
    <row r="183" spans="1:9" ht="30">
      <c r="A183" s="17"/>
      <c r="B183" s="24" t="s">
        <v>489</v>
      </c>
      <c r="C183" s="89">
        <f aca="true" t="shared" si="51" ref="C183:H183">C184+C185</f>
        <v>0</v>
      </c>
      <c r="D183" s="89">
        <f t="shared" si="51"/>
        <v>1407030</v>
      </c>
      <c r="E183" s="89">
        <f t="shared" si="51"/>
        <v>1407030</v>
      </c>
      <c r="F183" s="89">
        <f t="shared" si="51"/>
        <v>0</v>
      </c>
      <c r="G183" s="89">
        <f t="shared" si="51"/>
        <v>1406969</v>
      </c>
      <c r="H183" s="89">
        <f t="shared" si="51"/>
        <v>717378</v>
      </c>
      <c r="I183" s="89">
        <f>I184+I185</f>
        <v>689591</v>
      </c>
    </row>
    <row r="184" spans="1:9" ht="75">
      <c r="A184" s="17"/>
      <c r="B184" s="24" t="s">
        <v>418</v>
      </c>
      <c r="C184" s="89"/>
      <c r="D184" s="90">
        <v>772430</v>
      </c>
      <c r="E184" s="90">
        <v>772430</v>
      </c>
      <c r="F184" s="90"/>
      <c r="G184" s="89">
        <v>772397</v>
      </c>
      <c r="H184" s="45">
        <f>G184-I184</f>
        <v>393145</v>
      </c>
      <c r="I184" s="89">
        <v>379252</v>
      </c>
    </row>
    <row r="185" spans="1:9" ht="75">
      <c r="A185" s="17"/>
      <c r="B185" s="24" t="s">
        <v>490</v>
      </c>
      <c r="C185" s="89"/>
      <c r="D185" s="90">
        <v>634600</v>
      </c>
      <c r="E185" s="90">
        <v>634600</v>
      </c>
      <c r="F185" s="90"/>
      <c r="G185" s="89">
        <v>634572</v>
      </c>
      <c r="H185" s="45">
        <f>G185-I185</f>
        <v>324233</v>
      </c>
      <c r="I185" s="89">
        <v>310339</v>
      </c>
    </row>
    <row r="186" spans="1:9" ht="45">
      <c r="A186" s="17"/>
      <c r="B186" s="24" t="s">
        <v>491</v>
      </c>
      <c r="C186" s="89"/>
      <c r="D186" s="90"/>
      <c r="E186" s="90"/>
      <c r="F186" s="90"/>
      <c r="G186" s="89"/>
      <c r="H186" s="45"/>
      <c r="I186" s="89"/>
    </row>
    <row r="187" spans="1:9" ht="45">
      <c r="A187" s="17"/>
      <c r="B187" s="24" t="s">
        <v>492</v>
      </c>
      <c r="C187" s="89"/>
      <c r="D187" s="90">
        <v>494040</v>
      </c>
      <c r="E187" s="90">
        <v>494040</v>
      </c>
      <c r="F187" s="90"/>
      <c r="G187" s="89">
        <v>494021</v>
      </c>
      <c r="H187" s="45">
        <f>G187-I187</f>
        <v>222034</v>
      </c>
      <c r="I187" s="89">
        <v>271987</v>
      </c>
    </row>
    <row r="188" spans="1:9" ht="15">
      <c r="A188" s="17" t="s">
        <v>431</v>
      </c>
      <c r="B188" s="20" t="s">
        <v>493</v>
      </c>
      <c r="C188" s="89">
        <f aca="true" t="shared" si="52" ref="C188:H188">C189+C190</f>
        <v>0</v>
      </c>
      <c r="D188" s="89">
        <f t="shared" si="52"/>
        <v>0</v>
      </c>
      <c r="E188" s="89">
        <f t="shared" si="52"/>
        <v>0</v>
      </c>
      <c r="F188" s="89">
        <f t="shared" si="52"/>
        <v>0</v>
      </c>
      <c r="G188" s="89">
        <f t="shared" si="52"/>
        <v>0</v>
      </c>
      <c r="H188" s="89">
        <f t="shared" si="52"/>
        <v>0</v>
      </c>
      <c r="I188" s="89">
        <f>I189+I190</f>
        <v>0</v>
      </c>
    </row>
    <row r="189" spans="1:9" ht="45">
      <c r="A189" s="17"/>
      <c r="B189" s="24" t="s">
        <v>494</v>
      </c>
      <c r="C189" s="89"/>
      <c r="D189" s="90"/>
      <c r="E189" s="90"/>
      <c r="F189" s="90"/>
      <c r="G189" s="89"/>
      <c r="H189" s="45"/>
      <c r="I189" s="89"/>
    </row>
    <row r="190" spans="1:9" ht="30">
      <c r="A190" s="17"/>
      <c r="B190" s="24" t="s">
        <v>495</v>
      </c>
      <c r="C190" s="89"/>
      <c r="D190" s="90"/>
      <c r="E190" s="90"/>
      <c r="F190" s="90"/>
      <c r="G190" s="89"/>
      <c r="H190" s="45"/>
      <c r="I190" s="89"/>
    </row>
    <row r="191" spans="1:9" ht="15">
      <c r="A191" s="17" t="s">
        <v>433</v>
      </c>
      <c r="B191" s="49" t="s">
        <v>421</v>
      </c>
      <c r="C191" s="93">
        <f>+C192</f>
        <v>0</v>
      </c>
      <c r="D191" s="93">
        <f aca="true" t="shared" si="53" ref="D191:I193">+D192</f>
        <v>3705000</v>
      </c>
      <c r="E191" s="93">
        <f t="shared" si="53"/>
        <v>3705000</v>
      </c>
      <c r="F191" s="93">
        <f t="shared" si="53"/>
        <v>0</v>
      </c>
      <c r="G191" s="93">
        <f t="shared" si="53"/>
        <v>2469963</v>
      </c>
      <c r="H191" s="93">
        <f t="shared" si="53"/>
        <v>1234995</v>
      </c>
      <c r="I191" s="93">
        <f t="shared" si="53"/>
        <v>1234968</v>
      </c>
    </row>
    <row r="192" spans="1:9" ht="16.5" customHeight="1">
      <c r="A192" s="17" t="s">
        <v>435</v>
      </c>
      <c r="B192" s="49" t="s">
        <v>189</v>
      </c>
      <c r="C192" s="93">
        <f>+C193</f>
        <v>0</v>
      </c>
      <c r="D192" s="93">
        <f t="shared" si="53"/>
        <v>3705000</v>
      </c>
      <c r="E192" s="93">
        <f t="shared" si="53"/>
        <v>3705000</v>
      </c>
      <c r="F192" s="93">
        <f t="shared" si="53"/>
        <v>0</v>
      </c>
      <c r="G192" s="93">
        <f t="shared" si="53"/>
        <v>2469963</v>
      </c>
      <c r="H192" s="93">
        <f t="shared" si="53"/>
        <v>1234995</v>
      </c>
      <c r="I192" s="93">
        <f t="shared" si="53"/>
        <v>1234968</v>
      </c>
    </row>
    <row r="193" spans="1:9" ht="16.5" customHeight="1">
      <c r="A193" s="17" t="s">
        <v>437</v>
      </c>
      <c r="B193" s="20" t="s">
        <v>422</v>
      </c>
      <c r="C193" s="93">
        <f>+C194</f>
        <v>0</v>
      </c>
      <c r="D193" s="93">
        <f t="shared" si="53"/>
        <v>3705000</v>
      </c>
      <c r="E193" s="93">
        <f t="shared" si="53"/>
        <v>3705000</v>
      </c>
      <c r="F193" s="93">
        <f t="shared" si="53"/>
        <v>0</v>
      </c>
      <c r="G193" s="93">
        <f t="shared" si="53"/>
        <v>2469963</v>
      </c>
      <c r="H193" s="93">
        <f t="shared" si="53"/>
        <v>1234995</v>
      </c>
      <c r="I193" s="93">
        <f t="shared" si="53"/>
        <v>1234968</v>
      </c>
    </row>
    <row r="194" spans="1:9" ht="16.5" customHeight="1">
      <c r="A194" s="22" t="s">
        <v>439</v>
      </c>
      <c r="B194" s="49" t="s">
        <v>424</v>
      </c>
      <c r="C194" s="88">
        <f aca="true" t="shared" si="54" ref="C194:I194">C195</f>
        <v>0</v>
      </c>
      <c r="D194" s="88">
        <f t="shared" si="54"/>
        <v>3705000</v>
      </c>
      <c r="E194" s="88">
        <f t="shared" si="54"/>
        <v>3705000</v>
      </c>
      <c r="F194" s="88">
        <f t="shared" si="54"/>
        <v>0</v>
      </c>
      <c r="G194" s="88">
        <f t="shared" si="54"/>
        <v>2469963</v>
      </c>
      <c r="H194" s="88">
        <f t="shared" si="54"/>
        <v>1234995</v>
      </c>
      <c r="I194" s="88">
        <f t="shared" si="54"/>
        <v>1234968</v>
      </c>
    </row>
    <row r="195" spans="1:9" ht="16.5" customHeight="1">
      <c r="A195" s="22" t="s">
        <v>441</v>
      </c>
      <c r="B195" s="49" t="s">
        <v>426</v>
      </c>
      <c r="C195" s="88">
        <f aca="true" t="shared" si="55" ref="C195:H195">C197+C198+C199</f>
        <v>0</v>
      </c>
      <c r="D195" s="88">
        <f t="shared" si="55"/>
        <v>3705000</v>
      </c>
      <c r="E195" s="88">
        <f t="shared" si="55"/>
        <v>3705000</v>
      </c>
      <c r="F195" s="88">
        <f t="shared" si="55"/>
        <v>0</v>
      </c>
      <c r="G195" s="88">
        <f t="shared" si="55"/>
        <v>2469963</v>
      </c>
      <c r="H195" s="88">
        <f t="shared" si="55"/>
        <v>1234995</v>
      </c>
      <c r="I195" s="88">
        <f>I197+I198+I199</f>
        <v>1234968</v>
      </c>
    </row>
    <row r="196" spans="1:9" ht="16.5" customHeight="1">
      <c r="A196" s="17" t="s">
        <v>443</v>
      </c>
      <c r="B196" s="49" t="s">
        <v>427</v>
      </c>
      <c r="C196" s="88">
        <f aca="true" t="shared" si="56" ref="C196:I196">C197</f>
        <v>0</v>
      </c>
      <c r="D196" s="88">
        <f t="shared" si="56"/>
        <v>2483000</v>
      </c>
      <c r="E196" s="88">
        <f t="shared" si="56"/>
        <v>2483000</v>
      </c>
      <c r="F196" s="88">
        <f t="shared" si="56"/>
        <v>0</v>
      </c>
      <c r="G196" s="88">
        <f t="shared" si="56"/>
        <v>1523989</v>
      </c>
      <c r="H196" s="88">
        <f t="shared" si="56"/>
        <v>565011</v>
      </c>
      <c r="I196" s="88">
        <f t="shared" si="56"/>
        <v>958978</v>
      </c>
    </row>
    <row r="197" spans="1:9" ht="16.5" customHeight="1">
      <c r="A197" s="22" t="s">
        <v>445</v>
      </c>
      <c r="B197" s="50" t="s">
        <v>428</v>
      </c>
      <c r="C197" s="89"/>
      <c r="D197" s="90">
        <v>2483000</v>
      </c>
      <c r="E197" s="90">
        <v>2483000</v>
      </c>
      <c r="F197" s="90"/>
      <c r="G197" s="45">
        <v>1523989</v>
      </c>
      <c r="H197" s="45">
        <f>G197-I197</f>
        <v>565011</v>
      </c>
      <c r="I197" s="45">
        <v>958978</v>
      </c>
    </row>
    <row r="198" spans="1:9" ht="16.5" customHeight="1">
      <c r="A198" s="22" t="s">
        <v>446</v>
      </c>
      <c r="B198" s="50" t="s">
        <v>429</v>
      </c>
      <c r="C198" s="89"/>
      <c r="D198" s="90">
        <v>1222000</v>
      </c>
      <c r="E198" s="90">
        <v>1222000</v>
      </c>
      <c r="F198" s="90"/>
      <c r="G198" s="45">
        <v>945974</v>
      </c>
      <c r="H198" s="45">
        <f>G198-I198</f>
        <v>669984</v>
      </c>
      <c r="I198" s="45">
        <v>275990</v>
      </c>
    </row>
    <row r="199" spans="1:9" ht="16.5" customHeight="1">
      <c r="A199" s="22"/>
      <c r="B199" s="28" t="s">
        <v>430</v>
      </c>
      <c r="C199" s="89"/>
      <c r="D199" s="90"/>
      <c r="E199" s="90"/>
      <c r="F199" s="90"/>
      <c r="G199" s="45"/>
      <c r="H199" s="45"/>
      <c r="I199" s="45"/>
    </row>
    <row r="200" spans="1:9" ht="30">
      <c r="A200" s="22" t="s">
        <v>211</v>
      </c>
      <c r="B200" s="51" t="s">
        <v>195</v>
      </c>
      <c r="C200" s="86">
        <f aca="true" t="shared" si="57" ref="C200:H200">C205+C201</f>
        <v>0</v>
      </c>
      <c r="D200" s="86">
        <f t="shared" si="57"/>
        <v>0</v>
      </c>
      <c r="E200" s="86">
        <f t="shared" si="57"/>
        <v>0</v>
      </c>
      <c r="F200" s="86">
        <f t="shared" si="57"/>
        <v>0</v>
      </c>
      <c r="G200" s="86">
        <f t="shared" si="57"/>
        <v>0</v>
      </c>
      <c r="H200" s="86">
        <f t="shared" si="57"/>
        <v>0</v>
      </c>
      <c r="I200" s="86">
        <f>I205+I201</f>
        <v>0</v>
      </c>
    </row>
    <row r="201" spans="1:9" ht="15">
      <c r="A201" s="22" t="s">
        <v>448</v>
      </c>
      <c r="B201" s="51" t="s">
        <v>432</v>
      </c>
      <c r="C201" s="86">
        <f aca="true" t="shared" si="58" ref="C201:H201">C202+C203+C204</f>
        <v>0</v>
      </c>
      <c r="D201" s="86">
        <f t="shared" si="58"/>
        <v>0</v>
      </c>
      <c r="E201" s="86">
        <f t="shared" si="58"/>
        <v>0</v>
      </c>
      <c r="F201" s="86">
        <f t="shared" si="58"/>
        <v>0</v>
      </c>
      <c r="G201" s="86">
        <f t="shared" si="58"/>
        <v>0</v>
      </c>
      <c r="H201" s="86">
        <f t="shared" si="58"/>
        <v>0</v>
      </c>
      <c r="I201" s="86">
        <f>I202+I203+I204</f>
        <v>0</v>
      </c>
    </row>
    <row r="202" spans="1:9" ht="15">
      <c r="A202" s="22" t="s">
        <v>449</v>
      </c>
      <c r="B202" s="51" t="s">
        <v>434</v>
      </c>
      <c r="C202" s="86"/>
      <c r="D202" s="90"/>
      <c r="E202" s="90"/>
      <c r="F202" s="90"/>
      <c r="G202" s="86"/>
      <c r="H202" s="86"/>
      <c r="I202" s="86"/>
    </row>
    <row r="203" spans="1:9" ht="15">
      <c r="A203" s="22" t="s">
        <v>450</v>
      </c>
      <c r="B203" s="51" t="s">
        <v>436</v>
      </c>
      <c r="C203" s="86"/>
      <c r="D203" s="90"/>
      <c r="E203" s="90"/>
      <c r="F203" s="90"/>
      <c r="G203" s="86"/>
      <c r="H203" s="86"/>
      <c r="I203" s="86"/>
    </row>
    <row r="204" spans="1:9" ht="15">
      <c r="A204" s="22" t="s">
        <v>451</v>
      </c>
      <c r="B204" s="51" t="s">
        <v>438</v>
      </c>
      <c r="C204" s="86"/>
      <c r="D204" s="90"/>
      <c r="E204" s="90"/>
      <c r="F204" s="90"/>
      <c r="G204" s="86"/>
      <c r="H204" s="86"/>
      <c r="I204" s="86"/>
    </row>
    <row r="205" spans="1:9" ht="15">
      <c r="A205" s="22" t="s">
        <v>452</v>
      </c>
      <c r="B205" s="51" t="s">
        <v>440</v>
      </c>
      <c r="C205" s="86">
        <f aca="true" t="shared" si="59" ref="C205:H205">C206+C207+C208</f>
        <v>0</v>
      </c>
      <c r="D205" s="86">
        <f t="shared" si="59"/>
        <v>0</v>
      </c>
      <c r="E205" s="86">
        <f t="shared" si="59"/>
        <v>0</v>
      </c>
      <c r="F205" s="86">
        <f t="shared" si="59"/>
        <v>0</v>
      </c>
      <c r="G205" s="86">
        <f t="shared" si="59"/>
        <v>0</v>
      </c>
      <c r="H205" s="86">
        <f t="shared" si="59"/>
        <v>0</v>
      </c>
      <c r="I205" s="86">
        <f>I206+I207+I208</f>
        <v>0</v>
      </c>
    </row>
    <row r="206" spans="1:9" ht="15">
      <c r="A206" s="22" t="s">
        <v>453</v>
      </c>
      <c r="B206" s="52" t="s">
        <v>442</v>
      </c>
      <c r="C206" s="45"/>
      <c r="D206" s="90"/>
      <c r="E206" s="90"/>
      <c r="F206" s="90"/>
      <c r="G206" s="45"/>
      <c r="H206" s="45"/>
      <c r="I206" s="45"/>
    </row>
    <row r="207" spans="1:9" ht="15">
      <c r="A207" s="22" t="s">
        <v>455</v>
      </c>
      <c r="B207" s="52" t="s">
        <v>444</v>
      </c>
      <c r="C207" s="45"/>
      <c r="D207" s="90"/>
      <c r="E207" s="90"/>
      <c r="F207" s="90"/>
      <c r="G207" s="45"/>
      <c r="H207" s="45"/>
      <c r="I207" s="45"/>
    </row>
    <row r="208" spans="1:9" ht="15">
      <c r="A208" s="22" t="s">
        <v>457</v>
      </c>
      <c r="B208" s="52" t="s">
        <v>438</v>
      </c>
      <c r="C208" s="45"/>
      <c r="D208" s="90"/>
      <c r="E208" s="90"/>
      <c r="F208" s="90"/>
      <c r="G208" s="45"/>
      <c r="H208" s="45"/>
      <c r="I208" s="45"/>
    </row>
    <row r="209" spans="1:9" ht="15">
      <c r="A209" s="22" t="s">
        <v>458</v>
      </c>
      <c r="B209" s="51" t="s">
        <v>447</v>
      </c>
      <c r="C209" s="86">
        <f>C210</f>
        <v>0</v>
      </c>
      <c r="D209" s="86">
        <f aca="true" t="shared" si="60" ref="D209:I210">D210</f>
        <v>0</v>
      </c>
      <c r="E209" s="86">
        <f t="shared" si="60"/>
        <v>0</v>
      </c>
      <c r="F209" s="86">
        <f t="shared" si="60"/>
        <v>0</v>
      </c>
      <c r="G209" s="86">
        <f t="shared" si="60"/>
        <v>0</v>
      </c>
      <c r="H209" s="86">
        <f t="shared" si="60"/>
        <v>0</v>
      </c>
      <c r="I209" s="86">
        <f t="shared" si="60"/>
        <v>0</v>
      </c>
    </row>
    <row r="210" spans="1:9" ht="15">
      <c r="A210" s="22" t="s">
        <v>459</v>
      </c>
      <c r="B210" s="51" t="s">
        <v>189</v>
      </c>
      <c r="C210" s="86">
        <f>C211</f>
        <v>0</v>
      </c>
      <c r="D210" s="86">
        <f t="shared" si="60"/>
        <v>0</v>
      </c>
      <c r="E210" s="86">
        <f t="shared" si="60"/>
        <v>0</v>
      </c>
      <c r="F210" s="86">
        <f t="shared" si="60"/>
        <v>0</v>
      </c>
      <c r="G210" s="86">
        <f t="shared" si="60"/>
        <v>0</v>
      </c>
      <c r="H210" s="86">
        <f t="shared" si="60"/>
        <v>0</v>
      </c>
      <c r="I210" s="86">
        <f t="shared" si="60"/>
        <v>0</v>
      </c>
    </row>
    <row r="211" spans="1:9" ht="30">
      <c r="A211" s="22" t="s">
        <v>460</v>
      </c>
      <c r="B211" s="51" t="s">
        <v>195</v>
      </c>
      <c r="C211" s="86">
        <f aca="true" t="shared" si="61" ref="C211:H211">C214</f>
        <v>0</v>
      </c>
      <c r="D211" s="86">
        <f t="shared" si="61"/>
        <v>0</v>
      </c>
      <c r="E211" s="86">
        <f t="shared" si="61"/>
        <v>0</v>
      </c>
      <c r="F211" s="86">
        <f t="shared" si="61"/>
        <v>0</v>
      </c>
      <c r="G211" s="86">
        <f t="shared" si="61"/>
        <v>0</v>
      </c>
      <c r="H211" s="86">
        <f t="shared" si="61"/>
        <v>0</v>
      </c>
      <c r="I211" s="86">
        <f>I214</f>
        <v>0</v>
      </c>
    </row>
    <row r="212" spans="1:9" ht="15">
      <c r="A212" s="22" t="s">
        <v>461</v>
      </c>
      <c r="B212" s="51" t="s">
        <v>206</v>
      </c>
      <c r="C212" s="86">
        <f aca="true" t="shared" si="62" ref="C212:C217">C213</f>
        <v>0</v>
      </c>
      <c r="D212" s="86">
        <f aca="true" t="shared" si="63" ref="D212:I214">D213</f>
        <v>0</v>
      </c>
      <c r="E212" s="86">
        <f t="shared" si="63"/>
        <v>0</v>
      </c>
      <c r="F212" s="86">
        <f t="shared" si="63"/>
        <v>0</v>
      </c>
      <c r="G212" s="86">
        <f t="shared" si="63"/>
        <v>0</v>
      </c>
      <c r="H212" s="86">
        <f t="shared" si="63"/>
        <v>0</v>
      </c>
      <c r="I212" s="86">
        <f t="shared" si="63"/>
        <v>0</v>
      </c>
    </row>
    <row r="213" spans="1:9" ht="15">
      <c r="A213" s="22" t="s">
        <v>462</v>
      </c>
      <c r="B213" s="51" t="s">
        <v>189</v>
      </c>
      <c r="C213" s="86">
        <f t="shared" si="62"/>
        <v>0</v>
      </c>
      <c r="D213" s="86">
        <f t="shared" si="63"/>
        <v>0</v>
      </c>
      <c r="E213" s="86">
        <f t="shared" si="63"/>
        <v>0</v>
      </c>
      <c r="F213" s="86">
        <f t="shared" si="63"/>
        <v>0</v>
      </c>
      <c r="G213" s="86">
        <f t="shared" si="63"/>
        <v>0</v>
      </c>
      <c r="H213" s="86">
        <f t="shared" si="63"/>
        <v>0</v>
      </c>
      <c r="I213" s="86">
        <f t="shared" si="63"/>
        <v>0</v>
      </c>
    </row>
    <row r="214" spans="1:9" ht="30">
      <c r="A214" s="22" t="s">
        <v>463</v>
      </c>
      <c r="B214" s="52" t="s">
        <v>195</v>
      </c>
      <c r="C214" s="86">
        <f t="shared" si="62"/>
        <v>0</v>
      </c>
      <c r="D214" s="86">
        <f t="shared" si="63"/>
        <v>0</v>
      </c>
      <c r="E214" s="86">
        <f t="shared" si="63"/>
        <v>0</v>
      </c>
      <c r="F214" s="86">
        <f t="shared" si="63"/>
        <v>0</v>
      </c>
      <c r="G214" s="86">
        <f t="shared" si="63"/>
        <v>0</v>
      </c>
      <c r="H214" s="86">
        <f t="shared" si="63"/>
        <v>0</v>
      </c>
      <c r="I214" s="86">
        <f t="shared" si="63"/>
        <v>0</v>
      </c>
    </row>
    <row r="215" spans="1:9" ht="15">
      <c r="A215" s="22" t="s">
        <v>464</v>
      </c>
      <c r="B215" s="51" t="s">
        <v>440</v>
      </c>
      <c r="C215" s="86">
        <f t="shared" si="62"/>
        <v>0</v>
      </c>
      <c r="D215" s="86">
        <f aca="true" t="shared" si="64" ref="D215:I217">D216</f>
        <v>0</v>
      </c>
      <c r="E215" s="86">
        <f t="shared" si="64"/>
        <v>0</v>
      </c>
      <c r="F215" s="86">
        <f t="shared" si="64"/>
        <v>0</v>
      </c>
      <c r="G215" s="86">
        <f t="shared" si="64"/>
        <v>0</v>
      </c>
      <c r="H215" s="86">
        <f t="shared" si="64"/>
        <v>0</v>
      </c>
      <c r="I215" s="86">
        <f t="shared" si="64"/>
        <v>0</v>
      </c>
    </row>
    <row r="216" spans="1:9" ht="15">
      <c r="A216" s="22" t="s">
        <v>465</v>
      </c>
      <c r="B216" s="51" t="s">
        <v>444</v>
      </c>
      <c r="C216" s="86">
        <f t="shared" si="62"/>
        <v>0</v>
      </c>
      <c r="D216" s="86">
        <f t="shared" si="64"/>
        <v>0</v>
      </c>
      <c r="E216" s="86">
        <f t="shared" si="64"/>
        <v>0</v>
      </c>
      <c r="F216" s="86">
        <f t="shared" si="64"/>
        <v>0</v>
      </c>
      <c r="G216" s="86">
        <f t="shared" si="64"/>
        <v>0</v>
      </c>
      <c r="H216" s="86">
        <f t="shared" si="64"/>
        <v>0</v>
      </c>
      <c r="I216" s="86">
        <f t="shared" si="64"/>
        <v>0</v>
      </c>
    </row>
    <row r="217" spans="1:9" ht="15">
      <c r="A217" s="22" t="s">
        <v>466</v>
      </c>
      <c r="B217" s="51" t="s">
        <v>454</v>
      </c>
      <c r="C217" s="86">
        <f t="shared" si="62"/>
        <v>0</v>
      </c>
      <c r="D217" s="86">
        <f t="shared" si="64"/>
        <v>0</v>
      </c>
      <c r="E217" s="86">
        <f t="shared" si="64"/>
        <v>0</v>
      </c>
      <c r="F217" s="86">
        <f t="shared" si="64"/>
        <v>0</v>
      </c>
      <c r="G217" s="86">
        <f t="shared" si="64"/>
        <v>0</v>
      </c>
      <c r="H217" s="86">
        <f t="shared" si="64"/>
        <v>0</v>
      </c>
      <c r="I217" s="86">
        <f t="shared" si="64"/>
        <v>0</v>
      </c>
    </row>
    <row r="218" spans="1:8" ht="15">
      <c r="A218" s="22" t="s">
        <v>467</v>
      </c>
      <c r="B218" s="52" t="s">
        <v>456</v>
      </c>
      <c r="C218" s="45"/>
      <c r="D218" s="90"/>
      <c r="E218" s="90"/>
      <c r="F218" s="90"/>
      <c r="G218" s="45"/>
      <c r="H218" s="45"/>
    </row>
  </sheetData>
  <sheetProtection/>
  <protectedRanges>
    <protectedRange sqref="B2:B3 C1:C3" name="Zonă1_1"/>
    <protectedRange sqref="H189:H190 G25:I33 H67 H60 G62:I66 H37:H42 H140:H144 H70:H71 H131 G37:G40 G46:G51 G54:G57 H46:H52 G70 H180:H182 G95:I100 G150:I150 H156 G163:I163 H167 G152:I154 G137:I139 G35:I35 G126:I130 G92:I93 G81:I85 H102 H146 I37:I40 I46:I51 I54:I57 H54:H58 I70 H88 H158:H159 H109 G111:I114 H133:H134 H148 H197:H198 G103:I108 G116:I124 H172 H184:H187 H174" name="Zonă3"/>
    <protectedRange sqref="B1" name="Zonă1_1_1_1_1_1"/>
  </protectedRanges>
  <printOptions horizontalCentered="1"/>
  <pageMargins left="0.75" right="0.75" top="0.21" bottom="0.18" header="0.17" footer="0.17"/>
  <pageSetup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2021-01-28T13:20:16Z</cp:lastPrinted>
  <dcterms:created xsi:type="dcterms:W3CDTF">2020-08-07T11:14:11Z</dcterms:created>
  <dcterms:modified xsi:type="dcterms:W3CDTF">2021-03-11T12:48:47Z</dcterms:modified>
  <cp:category/>
  <cp:version/>
  <cp:contentType/>
  <cp:contentStatus/>
</cp:coreProperties>
</file>